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defaultThemeVersion="124226"/>
  <xr:revisionPtr revIDLastSave="0" documentId="13_ncr:1_{885A2FFD-01BC-45E4-B6C9-291B241E5CAF}" xr6:coauthVersionLast="47" xr6:coauthVersionMax="47" xr10:uidLastSave="{00000000-0000-0000-0000-000000000000}"/>
  <bookViews>
    <workbookView xWindow="-120" yWindow="-120" windowWidth="29040" windowHeight="15720" firstSheet="1" activeTab="1" xr2:uid="{00000000-000D-0000-FFFF-FFFF00000000}"/>
  </bookViews>
  <sheets>
    <sheet name="Sheet2" sheetId="2" state="hidden" r:id="rId1"/>
    <sheet name="Versiunea 2" sheetId="6" r:id="rId2"/>
  </sheets>
  <definedNames>
    <definedName name="domeniutematic">Sheet2!$F$5:$F$11</definedName>
    <definedName name="graddecomercializare">Sheet2!$J$5:$J$14</definedName>
    <definedName name="graddenoutate">Sheet2!$H$5:$H$14</definedName>
    <definedName name="rezultateproiect">Sheet2!$B$5:$B$10</definedName>
    <definedName name="TRLasociat">Sheet2!$D$5:$D$14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 i="6" l="1"/>
  <c r="AF8" i="6" s="1"/>
  <c r="AD14" i="6" l="1"/>
  <c r="AD13" i="6"/>
  <c r="AD12" i="6"/>
  <c r="AD11" i="6"/>
  <c r="AD10" i="6"/>
  <c r="AD9" i="6"/>
  <c r="U9" i="6" l="1"/>
  <c r="AE18" i="6"/>
  <c r="AE17" i="6"/>
  <c r="AE16" i="6"/>
  <c r="AE15" i="6"/>
  <c r="AE14" i="6"/>
  <c r="AE13" i="6"/>
  <c r="AE12" i="6"/>
  <c r="AE11" i="6"/>
  <c r="AE10" i="6"/>
  <c r="AE9" i="6"/>
  <c r="AD15" i="6"/>
  <c r="AD18" i="6"/>
  <c r="AD17" i="6"/>
  <c r="AD16" i="6"/>
  <c r="V9" i="6"/>
  <c r="AD7" i="6"/>
  <c r="AF7" i="6" s="1"/>
  <c r="X9" i="6" l="1"/>
  <c r="W9" i="6"/>
  <c r="Z9" i="6" l="1"/>
</calcChain>
</file>

<file path=xl/sharedStrings.xml><?xml version="1.0" encoding="utf-8"?>
<sst xmlns="http://schemas.openxmlformats.org/spreadsheetml/2006/main" count="135" uniqueCount="109">
  <si>
    <t>Nr crt.</t>
  </si>
  <si>
    <t>Denumire Proiect</t>
  </si>
  <si>
    <t>Buget proiect</t>
  </si>
  <si>
    <t>Rezultat proiect</t>
  </si>
  <si>
    <t>Grad de noutate</t>
  </si>
  <si>
    <t>Grad de comercializare</t>
  </si>
  <si>
    <t>Categorii de cheltuieli</t>
  </si>
  <si>
    <t>Tip</t>
  </si>
  <si>
    <t>Nume</t>
  </si>
  <si>
    <t>TRL</t>
  </si>
  <si>
    <t>Domeniu Tematic</t>
  </si>
  <si>
    <t>Valoare</t>
  </si>
  <si>
    <t>documentaţii, studii, lucrări, planuri, scheme şi altele asemenea</t>
  </si>
  <si>
    <t>cheltuieli cu materialele și serviciile utilizate sau consumate pentru generarea imobilizării necorporale</t>
  </si>
  <si>
    <t>An începere proiect</t>
  </si>
  <si>
    <t>An finalizare proiect</t>
  </si>
  <si>
    <t>An obținere rezultat</t>
  </si>
  <si>
    <t>LEI</t>
  </si>
  <si>
    <t>brevete de invenţie, certificate de înregistrare a desenelor şi modelelor industriale şi altele asemenea</t>
  </si>
  <si>
    <t>tehnologii, procedee, produse informatice, reţete, formule, metode şi altele asemenea</t>
  </si>
  <si>
    <t>obiecte fizice şi produse realizate în cadrul derulării contractului respectiv</t>
  </si>
  <si>
    <t>colecţii şi baze de date conţinând înregistrări analogice sau digitale, izvoare istorice, eşantioane, specimene, fotografii, observaţii, roci, fosile şi altele asemenea, împreună cu informaţiile necesare arhivării, regăsirii şi precizării contextului în care au fost obţinute</t>
  </si>
  <si>
    <t>creații biologice noi în domeniul producției vegetale și producției animale - soiuri, hibrizi, linii, populații, cu performanțe superioare și rezistențe la condițiile climatice și la boli, verigi tehnologice</t>
  </si>
  <si>
    <t>Rezultat</t>
  </si>
  <si>
    <t>TRL 2</t>
  </si>
  <si>
    <t>TRL 1</t>
  </si>
  <si>
    <t>TRL 3</t>
  </si>
  <si>
    <t>TRL 4</t>
  </si>
  <si>
    <t>TRL 5</t>
  </si>
  <si>
    <t>TRL 6</t>
  </si>
  <si>
    <t>TRL 7</t>
  </si>
  <si>
    <t>TRL 8</t>
  </si>
  <si>
    <t>TRL 9</t>
  </si>
  <si>
    <t>domeniu tematic</t>
  </si>
  <si>
    <t>Tehnologia informației și a comunicațiilor, spațiu și securitate</t>
  </si>
  <si>
    <t>Energie, mediu, schimbări climatice</t>
  </si>
  <si>
    <t>Eco-nano-tehnologii și materiale avansate</t>
  </si>
  <si>
    <t>Sănătate</t>
  </si>
  <si>
    <t>Patrimoniu și identitate culturală</t>
  </si>
  <si>
    <t>Tehnologii noi și emergente</t>
  </si>
  <si>
    <t>cerere înregistrare brevet de invenție</t>
  </si>
  <si>
    <t>brevet de invenție înregistrat</t>
  </si>
  <si>
    <t>cerere înregistrare modele și desene insustriale protejate</t>
  </si>
  <si>
    <t xml:space="preserve">modele și desene industriale protejate </t>
  </si>
  <si>
    <t>cerere înregistrare marcă înregistrată</t>
  </si>
  <si>
    <t>marcă înregistrare</t>
  </si>
  <si>
    <t>cerere înregistrare copyright</t>
  </si>
  <si>
    <t>înregistrare copyright</t>
  </si>
  <si>
    <t>cerere înregistrare rețete, indicații geografice, specii vegetale și animale, etc.</t>
  </si>
  <si>
    <t>întregistrare rețete, indicații geografice, specii vegetale și animale, etc</t>
  </si>
  <si>
    <t>articole științifice Nature/Science</t>
  </si>
  <si>
    <t>articole stiintifice TOP1</t>
  </si>
  <si>
    <t>articole stiintifice zona rosie</t>
  </si>
  <si>
    <t>articole stiintifice zona galbena</t>
  </si>
  <si>
    <t>articole stiintifice zona gri</t>
  </si>
  <si>
    <t>articole stiintifice BDI</t>
  </si>
  <si>
    <t>conferințe internationale</t>
  </si>
  <si>
    <t>conferințe nationale</t>
  </si>
  <si>
    <t>târguri / saloane inventică internationale</t>
  </si>
  <si>
    <t>târguri / saloane inventică nationale</t>
  </si>
  <si>
    <t>Bioeconomie</t>
  </si>
  <si>
    <t>Coeficienti</t>
  </si>
  <si>
    <r>
      <t>C</t>
    </r>
    <r>
      <rPr>
        <b/>
        <vertAlign val="subscript"/>
        <sz val="11"/>
        <color theme="1"/>
        <rFont val="Calibri"/>
        <family val="2"/>
        <scheme val="minor"/>
      </rPr>
      <t>MT</t>
    </r>
  </si>
  <si>
    <r>
      <t>C</t>
    </r>
    <r>
      <rPr>
        <b/>
        <vertAlign val="subscript"/>
        <sz val="11"/>
        <color theme="1"/>
        <rFont val="Calibri"/>
        <family val="2"/>
        <scheme val="minor"/>
      </rPr>
      <t>T</t>
    </r>
  </si>
  <si>
    <r>
      <t>K</t>
    </r>
    <r>
      <rPr>
        <b/>
        <vertAlign val="subscript"/>
        <sz val="11"/>
        <color theme="1"/>
        <rFont val="Calibri"/>
        <family val="2"/>
        <scheme val="minor"/>
      </rPr>
      <t>N</t>
    </r>
  </si>
  <si>
    <t>Cheltuieli</t>
  </si>
  <si>
    <t>cheltuieli cu personalul provenite din generarea imobilizării necorporale</t>
  </si>
  <si>
    <t>taxele de înregistrare a unui drept legal</t>
  </si>
  <si>
    <t xml:space="preserve">amortizarea brevetelor și licențelor care sunt utilizate pentru a genera imobilizarea necorporală </t>
  </si>
  <si>
    <t>Coeficient tematic</t>
  </si>
  <si>
    <r>
      <t>CN</t>
    </r>
    <r>
      <rPr>
        <b/>
        <vertAlign val="subscript"/>
        <sz val="11"/>
        <color theme="1"/>
        <rFont val="Calibri"/>
        <family val="2"/>
        <scheme val="minor"/>
      </rPr>
      <t>MT</t>
    </r>
  </si>
  <si>
    <t>VPN=Valoarea de Pornire a Negocierii</t>
  </si>
  <si>
    <t>Valoarea contabilă (se preia din Fisa de Evidenta a rezultatelor activitatii de CDI)</t>
  </si>
  <si>
    <t>N/A</t>
  </si>
  <si>
    <r>
      <t>K</t>
    </r>
    <r>
      <rPr>
        <b/>
        <vertAlign val="subscript"/>
        <sz val="11"/>
        <color theme="1"/>
        <rFont val="Calibri"/>
        <family val="2"/>
        <scheme val="minor"/>
      </rPr>
      <t>C</t>
    </r>
  </si>
  <si>
    <r>
      <t>VC</t>
    </r>
    <r>
      <rPr>
        <b/>
        <vertAlign val="subscript"/>
        <sz val="11"/>
        <color theme="1"/>
        <rFont val="Calibri"/>
        <family val="2"/>
        <scheme val="minor"/>
      </rPr>
      <t>aj</t>
    </r>
    <r>
      <rPr>
        <b/>
        <sz val="11"/>
        <color theme="1"/>
        <rFont val="Calibri"/>
        <family val="2"/>
        <scheme val="minor"/>
      </rPr>
      <t>=Valoare contabilă ajustată</t>
    </r>
  </si>
  <si>
    <t>articole științifice în revistele Nature/Science</t>
  </si>
  <si>
    <t>articole stiintifice în revistele ISI aflate în primul sfert în subdomeniul corespunzător (la momentul evaluării)</t>
  </si>
  <si>
    <t>articole stiintifice în revistele ISI aflate pe primul loc în subdomeniul corespunzător (la momentul evaluării) TOP1</t>
  </si>
  <si>
    <t>Număr</t>
  </si>
  <si>
    <t>articole stiintifice în revistele ISI aflate în al doilea sfert în subdomeniul corespunzător (la momentul evaluării)</t>
  </si>
  <si>
    <t>articole stiintifice în revistele ISI aflate în a doua jumătate în subdomeniul corespunzător (la momentul evaluării)</t>
  </si>
  <si>
    <t>articole stiintifice în revistele indexate în alte baze de date internaționale (la momentul evaluării)</t>
  </si>
  <si>
    <t>participare la manifestări științifice internaționale</t>
  </si>
  <si>
    <t>participare la manifestări științifice naționale</t>
  </si>
  <si>
    <t>participare la târguri / saloane invenții naționale</t>
  </si>
  <si>
    <t>participare la târguri / saloane de invenții internaționale</t>
  </si>
  <si>
    <r>
      <rPr>
        <b/>
        <sz val="20"/>
        <color theme="1"/>
        <rFont val="Calibri"/>
        <family val="2"/>
        <scheme val="minor"/>
      </rPr>
      <t>ANEXĂ la</t>
    </r>
    <r>
      <rPr>
        <b/>
        <sz val="16"/>
        <color theme="1"/>
        <rFont val="Calibri"/>
        <family val="2"/>
        <scheme val="minor"/>
      </rPr>
      <t xml:space="preserve">
</t>
    </r>
    <r>
      <rPr>
        <b/>
        <sz val="20"/>
        <color theme="1"/>
        <rFont val="Calibri"/>
        <family val="2"/>
        <scheme val="minor"/>
      </rPr>
      <t xml:space="preserve">PROCEDURA CADRU </t>
    </r>
    <r>
      <rPr>
        <b/>
        <sz val="16"/>
        <color theme="1"/>
        <rFont val="Calibri"/>
        <family val="2"/>
        <scheme val="minor"/>
      </rPr>
      <t xml:space="preserve">
</t>
    </r>
    <r>
      <rPr>
        <b/>
        <sz val="16"/>
        <color rgb="FF002060"/>
        <rFont val="Calibri"/>
        <family val="2"/>
        <scheme val="minor"/>
      </rPr>
      <t>privind stabulirea valorii rezultatelor activității de cercetare - dezvoltare în vederea valorificării acestora</t>
    </r>
  </si>
  <si>
    <t>SE INTRODUCE TITLUL PROIECTULUI PENTRU CARE ANALIZĂM REZULTATELE ACTIVITĂȚII DE CERCETARE - DEZVOLTARE</t>
  </si>
  <si>
    <t>SE ALEGE UNUL DIN REZULTATE PRIN METODA DROP-DOWN (ALEGERE DIN LISTĂ), REZULTATE MENȚIONATE ÎN PROCEDURA CADRU</t>
  </si>
  <si>
    <t>SE INTRODUCE NUMELE REZULTATULUI PROIECTULUI PENTRU CARE SE STABILEȘTE VALOAREA ÎN VEDEREA VALORIFICĂRII</t>
  </si>
  <si>
    <t>SE INTRODUCE BUGETUL TOTAL PENTRU PROIECTUL ALE CĂRUI REZULTATE LE STABILIM ÎN VEDEREA VALORIFICĂRII</t>
  </si>
  <si>
    <t>SE INTRODUCE ANUL DE ÎNCEPERE PENTRU PROIECTUL ALE CĂRUI REZULTATE LE STABILIM ÎN VEDEREA VALORIFICĂRII</t>
  </si>
  <si>
    <t>SE INTRODUCE ANUL DE FINALIZARE PENTRU PROIECTUL ALE CĂRUI REZULTATE LE STABILIM ÎN VEDEREA VALORIFICĂRII</t>
  </si>
  <si>
    <t>SE ALEGE PRIN METODA DROP-DOWN (ALEGERE DIN LISTĂ) DOMENIUL DIN CARE FACE PARTE REZULTATUL PENTRU CARE SE STABILEȘTE VALOAREA ÎN VEDEREA VALORIFICĂRII</t>
  </si>
  <si>
    <t>SE INTRODUCE COEFICIENTUL AFERENT DOMENIULUI SELECTAT CONFORM PUNTULUI 5.3.5 DIN PROCEDURĂ.
COEFICIENTUL POATE FI ÎNTRE 1,01 - 1,10 PENTRU DOMENIILE DE SPECIALIZARE INTELIGENTĂ.
COEFICIENTUL POATE FI ÎNTRE 1,005 - 1,15 PENTRU DOMENIILE DE PRIORITATE PUBLICĂ.</t>
  </si>
  <si>
    <t>SE INTRODUCE ANUL FINALIZĂRII REZULTATULUI PENTRU CARE SE STABILEȘTE VALOAREA ÎN VEDEREA VALORIFICĂRII</t>
  </si>
  <si>
    <t>PENTRU FIECARE TIP AFERENT GRADULUI DE NOUTATE SE INTRODUCE NUMĂRUL CORESPUNZĂTOR REULTATULUI PENTRU CARE SE STABILEȘTE VALOAREA ÎN VEDEREA VALORIFICĂRII. PENTRU SITUAȚIILE ÎN CARE NU SE APLICĂ, NUMĂRUL VA RĂMÂNE EGAL CU 0</t>
  </si>
  <si>
    <t>SE INTRODUCE PENTRU FIECARE CATEGORIE DE CHELTUIELI VALOAREA, ACOLO UNDE SE APLICĂ, CONFORM BUGETULUI POST CALCUL.
ÎN CAZUL ÎN CARE ESTE NECESAR, SE POT AGĂUGA ȘI ALTE TIPURI DE CHELTUIELI. ACESTE VALORI SUNT CORESPUNZĂTOARE REZULTATULUI ANALIZAT.</t>
  </si>
  <si>
    <t>VALOAREA CONTABILĂ AJUSTATĂ SE CALCULEAZĂ AUTOMAT PRIN ÎNSUMAREA VALORILOR INTRODUSE LA CATEGORIILE DE CHELTUIELI, CONFORM BUGETULUI POST CALCUL.</t>
  </si>
  <si>
    <t>SE INTRODUCE VALOAREA CONTABILĂ CARE SE PREIA DIN FIȘA DE EVIDENȚĂ A REZULTATELOR  ACTIVITĂȚII DE CDI, PENTRU CARE SE STABILEȘTE VALOAREA ÎN VEDEREA VALORIFICĂRII</t>
  </si>
  <si>
    <t>COEFICIENȚII SE CALCULEAZĂ AUTOMAT, CONFORM SPECIFICAȚIILOR MENȚIONATE ÎN PROCEDURĂ</t>
  </si>
  <si>
    <t>VPN SE CALCULEAZĂ AUTOMAT PE BAZA INFORMAȚIILOR INTRODUSE</t>
  </si>
  <si>
    <t>SE ALEGE PRIN METODA DROP-DOWN (ALEGERE DIN LISTĂ), GRADUL DE MATURITATE TEHNOLOGICĂ ASOCIAT REZULTATULUI PENTRU CARE SE STABILEȘTE VALOAREA ÎN VEDEREA VALORIFICĂRII</t>
  </si>
  <si>
    <t>PENTRU FIECARE TIP AFERENT GRADULUI DE COMERCIALIZARE SE INTRODUCE NUMĂRUL CORESPUNZĂTOR REULTATULUI PENTRU CARE SE STABILEȘTE VALOAREA ÎN VEDEREA VALORIFICĂRII. PENTRU SITUAȚIILE ÎN CARE NU SE APLICĂ, NUMĂRUL VA RĂMÂNE EGAL CU 0.</t>
  </si>
  <si>
    <t xml:space="preserve">SE INTRODUCE O VALOARE ÎNTRE 1,01 ȘI 1,05. 
ÎN CAZUL ÎN CARE SE APLICĂ UNUL DIN CELE 9 GRADE DE MATURITATE TEHNOLOGICĂ (TRL), SE LASĂ VALOAREA 1
</t>
  </si>
  <si>
    <t>A 2020-00677, RO135626 (A2) / 29.04.2022 Compozitie peliculizanta cu aplicare foliara pe baza de nanomateriale silicioase naturale si procedeu de aplicare</t>
  </si>
  <si>
    <t>Director de proiect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</si>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</sst>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i/>
      <sz val="11"/>
      <color rgb="FF0070C0"/>
      <name val="Calibri"/>
      <family val="2"/>
      <scheme val="minor"/>
    </font>
    <font>
      <b/>
      <sz val="11"/>
      <name val="Calibri"/>
      <family val="2"/>
      <scheme val="minor"/>
    </font>
    <font>
      <sz val="9"/>
      <color rgb="FF000000"/>
      <name val="Verdana"/>
      <family val="2"/>
    </font>
    <font>
      <b/>
      <vertAlign val="subscript"/>
      <sz val="11"/>
      <color theme="1"/>
      <name val="Calibri"/>
      <family val="2"/>
      <scheme val="minor"/>
    </font>
    <font>
      <sz val="11"/>
      <color rgb="FF454545"/>
      <name val="Calibri"/>
      <family val="2"/>
      <scheme val="minor"/>
    </font>
    <font>
      <b/>
      <sz val="12"/>
      <color rgb="FFFF0000"/>
      <name val="Calibri"/>
      <family val="2"/>
      <scheme val="minor"/>
    </font>
    <font>
      <sz val="11"/>
      <color rgb="FFFF0000"/>
      <name val="Calibri"/>
      <family val="2"/>
      <scheme val="minor"/>
    </font>
    <font>
      <b/>
      <sz val="14"/>
      <color rgb="FF00B050"/>
      <name val="Calibri"/>
      <family val="2"/>
      <scheme val="minor"/>
    </font>
    <font>
      <b/>
      <sz val="11"/>
      <color theme="9" tint="-0.499984740745262"/>
      <name val="Calibri"/>
      <family val="2"/>
      <scheme val="minor"/>
    </font>
    <font>
      <b/>
      <sz val="16"/>
      <color theme="1"/>
      <name val="Calibri"/>
      <family val="2"/>
      <scheme val="minor"/>
    </font>
    <font>
      <b/>
      <sz val="20"/>
      <color theme="1"/>
      <name val="Calibri"/>
      <family val="2"/>
      <scheme val="minor"/>
    </font>
    <font>
      <b/>
      <sz val="16"/>
      <color rgb="FF002060"/>
      <name val="Calibri"/>
      <family val="2"/>
      <scheme val="minor"/>
    </font>
    <font>
      <sz val="20"/>
      <color theme="1"/>
      <name val="Calibri"/>
      <family val="2"/>
      <scheme val="minor"/>
    </font>
    <font>
      <b/>
      <sz val="14"/>
      <color theme="1"/>
      <name val="Calibri"/>
      <family val="2"/>
      <scheme val="minor"/>
    </font>
  </fonts>
  <fills count="17">
    <fill>
      <patternFill patternType="none"/>
    </fill>
    <fill>
      <patternFill patternType="gray125"/>
    </fill>
    <fill>
      <patternFill patternType="solid">
        <fgColor rgb="FF002060"/>
        <bgColor indexed="64"/>
      </patternFill>
    </fill>
    <fill>
      <patternFill patternType="solid">
        <fgColor rgb="FFFFC000"/>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theme="4" tint="0.79998168889431442"/>
      </patternFill>
    </fill>
    <fill>
      <patternFill patternType="solid">
        <fgColor theme="2" tint="-9.9978637043366805E-2"/>
        <bgColor theme="4" tint="0.79998168889431442"/>
      </patternFill>
    </fill>
    <fill>
      <patternFill patternType="solid">
        <fgColor theme="0" tint="-0.249977111117893"/>
        <bgColor indexed="64"/>
      </patternFill>
    </fill>
    <fill>
      <patternFill patternType="solid">
        <fgColor rgb="FFFFFFFF"/>
        <bgColor indexed="64"/>
      </patternFill>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96">
    <xf numFmtId="0" fontId="0" fillId="0" borderId="0" xfId="0"/>
    <xf numFmtId="0" fontId="0" fillId="2" borderId="0" xfId="0" applyFill="1"/>
    <xf numFmtId="0" fontId="1" fillId="3" borderId="1" xfId="0" applyFont="1" applyFill="1" applyBorder="1" applyAlignment="1">
      <alignment horizontal="center" vertical="center" wrapText="1"/>
    </xf>
    <xf numFmtId="0" fontId="0" fillId="4" borderId="5" xfId="0" applyFill="1" applyBorder="1" applyAlignment="1">
      <alignment vertical="center"/>
    </xf>
    <xf numFmtId="0" fontId="3" fillId="5" borderId="5" xfId="0" applyFont="1" applyFill="1" applyBorder="1"/>
    <xf numFmtId="0" fontId="0" fillId="5" borderId="0" xfId="0" applyFill="1"/>
    <xf numFmtId="0" fontId="4" fillId="0" borderId="0" xfId="0" applyFont="1" applyAlignment="1">
      <alignment horizontal="left" vertical="center" wrapText="1"/>
    </xf>
    <xf numFmtId="0" fontId="4" fillId="0" borderId="0" xfId="0" applyFont="1"/>
    <xf numFmtId="0" fontId="4" fillId="0" borderId="0" xfId="0" applyFont="1" applyAlignment="1">
      <alignment horizontal="center" wrapText="1"/>
    </xf>
    <xf numFmtId="0" fontId="0" fillId="4" borderId="5" xfId="0" applyFill="1" applyBorder="1"/>
    <xf numFmtId="0" fontId="0" fillId="0" borderId="5" xfId="0" applyBorder="1"/>
    <xf numFmtId="0" fontId="0" fillId="4" borderId="5" xfId="0" applyFill="1" applyBorder="1" applyAlignment="1">
      <alignment horizontal="left"/>
    </xf>
    <xf numFmtId="0" fontId="0" fillId="0" borderId="5" xfId="0" applyBorder="1" applyAlignment="1">
      <alignment horizontal="left"/>
    </xf>
    <xf numFmtId="0" fontId="0" fillId="4" borderId="5" xfId="0" applyFill="1" applyBorder="1" applyAlignment="1">
      <alignment horizontal="left" wrapText="1"/>
    </xf>
    <xf numFmtId="0" fontId="0" fillId="0" borderId="5" xfId="0" applyBorder="1" applyAlignment="1">
      <alignment horizontal="left" wrapText="1"/>
    </xf>
    <xf numFmtId="0" fontId="1" fillId="3" borderId="6" xfId="0" applyFont="1" applyFill="1" applyBorder="1" applyAlignment="1">
      <alignment vertical="center"/>
    </xf>
    <xf numFmtId="0" fontId="1" fillId="3" borderId="7" xfId="0" applyFont="1" applyFill="1" applyBorder="1" applyAlignment="1">
      <alignment vertical="center"/>
    </xf>
    <xf numFmtId="0" fontId="1" fillId="3" borderId="6" xfId="0" applyFont="1" applyFill="1" applyBorder="1" applyAlignment="1">
      <alignment horizontal="center" wrapText="1"/>
    </xf>
    <xf numFmtId="0" fontId="0" fillId="10" borderId="1"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9" xfId="0" applyFill="1" applyBorder="1" applyAlignment="1" applyProtection="1">
      <alignment horizontal="center" vertical="center" wrapText="1"/>
      <protection locked="0"/>
    </xf>
    <xf numFmtId="0" fontId="0" fillId="10" borderId="9" xfId="0" applyFill="1" applyBorder="1" applyAlignment="1">
      <alignment horizontal="center" vertical="center"/>
    </xf>
    <xf numFmtId="0" fontId="1" fillId="3" borderId="6" xfId="0" applyFont="1" applyFill="1" applyBorder="1" applyAlignment="1">
      <alignment horizontal="center" vertical="center"/>
    </xf>
    <xf numFmtId="0" fontId="1" fillId="3" borderId="1" xfId="0" applyFont="1" applyFill="1" applyBorder="1" applyAlignment="1">
      <alignment vertical="center" wrapText="1"/>
    </xf>
    <xf numFmtId="0" fontId="0" fillId="10"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2" borderId="5" xfId="0" applyFill="1" applyBorder="1" applyAlignment="1">
      <alignment vertical="center"/>
    </xf>
    <xf numFmtId="0" fontId="0" fillId="6" borderId="5" xfId="0" applyFill="1" applyBorder="1" applyAlignment="1">
      <alignment vertical="center"/>
    </xf>
    <xf numFmtId="0" fontId="0" fillId="13" borderId="5" xfId="0" applyFill="1" applyBorder="1" applyAlignment="1">
      <alignment horizontal="left" vertical="center" wrapText="1"/>
    </xf>
    <xf numFmtId="0" fontId="0" fillId="14" borderId="5" xfId="0" applyFill="1" applyBorder="1" applyAlignment="1">
      <alignment horizontal="left" vertical="center" wrapText="1"/>
    </xf>
    <xf numFmtId="0" fontId="0" fillId="8" borderId="0" xfId="0" applyFill="1"/>
    <xf numFmtId="0" fontId="10" fillId="8" borderId="0" xfId="0" applyFont="1" applyFill="1"/>
    <xf numFmtId="0" fontId="0" fillId="10" borderId="1" xfId="0" applyFill="1" applyBorder="1" applyAlignment="1" applyProtection="1">
      <alignment horizontal="center" vertical="center" wrapText="1"/>
      <protection locked="0"/>
    </xf>
    <xf numFmtId="0" fontId="0" fillId="10" borderId="6" xfId="0" applyFill="1" applyBorder="1" applyAlignment="1" applyProtection="1">
      <alignment horizontal="center" vertical="center" wrapText="1"/>
      <protection locked="0"/>
    </xf>
    <xf numFmtId="0" fontId="0" fillId="15" borderId="0" xfId="0" applyFill="1"/>
    <xf numFmtId="0" fontId="15" fillId="0" borderId="0" xfId="0" applyFont="1"/>
    <xf numFmtId="0" fontId="0" fillId="0" borderId="1"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4" xfId="0" applyBorder="1" applyAlignment="1">
      <alignment horizontal="center"/>
    </xf>
    <xf numFmtId="0" fontId="0" fillId="0" borderId="28" xfId="0" applyBorder="1" applyAlignment="1">
      <alignment horizontal="center"/>
    </xf>
    <xf numFmtId="0" fontId="0" fillId="0" borderId="23" xfId="0" applyBorder="1" applyAlignment="1">
      <alignment horizontal="center"/>
    </xf>
    <xf numFmtId="0" fontId="1" fillId="10" borderId="1" xfId="0" applyFont="1" applyFill="1" applyBorder="1" applyAlignment="1">
      <alignment horizontal="center" vertical="center" wrapText="1"/>
    </xf>
    <xf numFmtId="0" fontId="1" fillId="16" borderId="6" xfId="0" applyFont="1" applyFill="1" applyBorder="1" applyAlignment="1">
      <alignment horizontal="center" vertical="center" wrapText="1"/>
    </xf>
    <xf numFmtId="0" fontId="1" fillId="16" borderId="7" xfId="0" applyFont="1" applyFill="1" applyBorder="1" applyAlignment="1">
      <alignment horizontal="center" vertical="center" wrapText="1"/>
    </xf>
    <xf numFmtId="0" fontId="1" fillId="16" borderId="22"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11" fillId="7" borderId="0" xfId="0" applyFont="1" applyFill="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11" fillId="7" borderId="20" xfId="0" applyFont="1" applyFill="1" applyBorder="1" applyAlignment="1">
      <alignment horizontal="center" vertical="center"/>
    </xf>
    <xf numFmtId="0" fontId="11" fillId="7" borderId="21" xfId="0" applyFont="1" applyFill="1" applyBorder="1" applyAlignment="1">
      <alignment horizontal="center" vertical="center"/>
    </xf>
    <xf numFmtId="2" fontId="0" fillId="10" borderId="9" xfId="0" applyNumberFormat="1" applyFill="1" applyBorder="1" applyAlignment="1">
      <alignment horizontal="center" vertical="center"/>
    </xf>
    <xf numFmtId="2" fontId="0" fillId="10" borderId="1" xfId="0" applyNumberFormat="1" applyFill="1" applyBorder="1" applyAlignment="1">
      <alignment horizontal="center" vertical="center"/>
    </xf>
    <xf numFmtId="2" fontId="0" fillId="10" borderId="6" xfId="0" applyNumberFormat="1" applyFill="1" applyBorder="1" applyAlignment="1">
      <alignment horizontal="center" vertical="center"/>
    </xf>
    <xf numFmtId="0" fontId="7" fillId="10" borderId="11" xfId="0" applyFont="1" applyFill="1" applyBorder="1" applyAlignment="1">
      <alignment horizontal="center" vertical="center"/>
    </xf>
    <xf numFmtId="0" fontId="7" fillId="10" borderId="12" xfId="0" applyFont="1" applyFill="1" applyBorder="1" applyAlignment="1">
      <alignment horizontal="center" vertical="center"/>
    </xf>
    <xf numFmtId="0" fontId="7" fillId="10" borderId="13" xfId="0" applyFont="1" applyFill="1" applyBorder="1" applyAlignment="1">
      <alignment horizontal="center" vertical="center"/>
    </xf>
    <xf numFmtId="0" fontId="9" fillId="10" borderId="9" xfId="0" applyFont="1" applyFill="1" applyBorder="1" applyAlignment="1">
      <alignment horizontal="center" vertical="center"/>
    </xf>
    <xf numFmtId="0" fontId="9" fillId="10" borderId="1" xfId="0" applyFont="1" applyFill="1" applyBorder="1" applyAlignment="1">
      <alignment horizontal="center" vertical="center"/>
    </xf>
    <xf numFmtId="0" fontId="9" fillId="10" borderId="6" xfId="0" applyFont="1" applyFill="1" applyBorder="1" applyAlignment="1">
      <alignment horizontal="center" vertical="center"/>
    </xf>
    <xf numFmtId="2" fontId="6" fillId="10" borderId="9" xfId="0" applyNumberFormat="1" applyFont="1" applyFill="1" applyBorder="1" applyAlignment="1">
      <alignment horizontal="center" vertical="center"/>
    </xf>
    <xf numFmtId="0" fontId="0" fillId="10" borderId="9" xfId="0" applyFill="1" applyBorder="1" applyAlignment="1">
      <alignment vertical="center" wrapText="1"/>
    </xf>
    <xf numFmtId="0" fontId="0" fillId="10" borderId="1" xfId="0" applyFill="1" applyBorder="1" applyAlignment="1">
      <alignment vertical="center" wrapText="1"/>
    </xf>
    <xf numFmtId="0" fontId="0" fillId="10" borderId="6" xfId="0" applyFill="1" applyBorder="1" applyAlignment="1">
      <alignment vertical="center" wrapText="1"/>
    </xf>
    <xf numFmtId="0" fontId="0" fillId="10" borderId="9"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6" xfId="0" applyFill="1" applyBorder="1" applyAlignment="1">
      <alignment horizontal="center" vertical="center" wrapText="1"/>
    </xf>
    <xf numFmtId="0" fontId="0" fillId="10" borderId="1" xfId="0" applyFill="1" applyBorder="1" applyAlignment="1">
      <alignment wrapText="1"/>
    </xf>
    <xf numFmtId="0" fontId="0" fillId="10" borderId="6" xfId="0" applyFill="1" applyBorder="1" applyAlignment="1">
      <alignment wrapText="1"/>
    </xf>
    <xf numFmtId="0" fontId="8" fillId="10" borderId="9" xfId="0" applyFont="1" applyFill="1" applyBorder="1" applyAlignment="1">
      <alignment horizontal="center" vertical="center"/>
    </xf>
    <xf numFmtId="0" fontId="8" fillId="10" borderId="1" xfId="0" applyFont="1" applyFill="1" applyBorder="1" applyAlignment="1">
      <alignment horizontal="center" vertical="center"/>
    </xf>
    <xf numFmtId="0" fontId="8" fillId="10" borderId="6" xfId="0" applyFont="1" applyFill="1" applyBorder="1" applyAlignment="1">
      <alignment horizontal="center" vertical="center"/>
    </xf>
    <xf numFmtId="0" fontId="1" fillId="3" borderId="2" xfId="0" applyFont="1" applyFill="1" applyBorder="1" applyAlignment="1">
      <alignment horizontal="center" vertical="center"/>
    </xf>
    <xf numFmtId="0" fontId="0" fillId="0" borderId="4" xfId="0" applyBorder="1" applyAlignment="1">
      <alignment horizontal="center" vertical="center"/>
    </xf>
    <xf numFmtId="0" fontId="11" fillId="7"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10" xfId="0" applyFont="1" applyFill="1" applyBorder="1" applyAlignment="1">
      <alignment horizontal="center" vertical="center"/>
    </xf>
    <xf numFmtId="0" fontId="2" fillId="9" borderId="9"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14" fillId="10" borderId="9"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0" borderId="6"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3" xfId="0" applyFont="1" applyFill="1" applyBorder="1" applyAlignment="1">
      <alignment horizontal="center" vertical="center"/>
    </xf>
  </cellXfs>
  <cellStyles count="1">
    <cellStyle name="Normal" xfId="0" builtinId="0"/>
  </cellStyles>
  <dxfs count="3">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312964</xdr:colOff>
      <xdr:row>19</xdr:row>
      <xdr:rowOff>95249</xdr:rowOff>
    </xdr:from>
    <xdr:to>
      <xdr:col>2</xdr:col>
      <xdr:colOff>765401</xdr:colOff>
      <xdr:row>22</xdr:row>
      <xdr:rowOff>23812</xdr:rowOff>
    </xdr:to>
    <xdr:sp macro="" textlink="">
      <xdr:nvSpPr>
        <xdr:cNvPr id="3" name="Up Arrow 2">
          <a:extLst>
            <a:ext uri="{FF2B5EF4-FFF2-40B4-BE49-F238E27FC236}">
              <a16:creationId xmlns:a16="http://schemas.microsoft.com/office/drawing/2014/main" id="{00000000-0008-0000-0100-000003000000}"/>
            </a:ext>
          </a:extLst>
        </xdr:cNvPr>
        <xdr:cNvSpPr/>
      </xdr:nvSpPr>
      <xdr:spPr>
        <a:xfrm>
          <a:off x="1061357" y="13307785"/>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230641</xdr:colOff>
      <xdr:row>19</xdr:row>
      <xdr:rowOff>104777</xdr:rowOff>
    </xdr:from>
    <xdr:to>
      <xdr:col>3</xdr:col>
      <xdr:colOff>683078</xdr:colOff>
      <xdr:row>22</xdr:row>
      <xdr:rowOff>33340</xdr:rowOff>
    </xdr:to>
    <xdr:sp macro="" textlink="">
      <xdr:nvSpPr>
        <xdr:cNvPr id="4" name="Up Arrow 3">
          <a:extLst>
            <a:ext uri="{FF2B5EF4-FFF2-40B4-BE49-F238E27FC236}">
              <a16:creationId xmlns:a16="http://schemas.microsoft.com/office/drawing/2014/main" id="{00000000-0008-0000-0100-000004000000}"/>
            </a:ext>
          </a:extLst>
        </xdr:cNvPr>
        <xdr:cNvSpPr/>
      </xdr:nvSpPr>
      <xdr:spPr>
        <a:xfrm>
          <a:off x="2094820" y="13317313"/>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214312</xdr:colOff>
      <xdr:row>19</xdr:row>
      <xdr:rowOff>85043</xdr:rowOff>
    </xdr:from>
    <xdr:to>
      <xdr:col>4</xdr:col>
      <xdr:colOff>666749</xdr:colOff>
      <xdr:row>22</xdr:row>
      <xdr:rowOff>13606</xdr:rowOff>
    </xdr:to>
    <xdr:sp macro="" textlink="">
      <xdr:nvSpPr>
        <xdr:cNvPr id="5" name="Up Arrow 4">
          <a:extLst>
            <a:ext uri="{FF2B5EF4-FFF2-40B4-BE49-F238E27FC236}">
              <a16:creationId xmlns:a16="http://schemas.microsoft.com/office/drawing/2014/main" id="{00000000-0008-0000-0100-000005000000}"/>
            </a:ext>
          </a:extLst>
        </xdr:cNvPr>
        <xdr:cNvSpPr/>
      </xdr:nvSpPr>
      <xdr:spPr>
        <a:xfrm>
          <a:off x="3194276" y="13297579"/>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210230</xdr:colOff>
      <xdr:row>19</xdr:row>
      <xdr:rowOff>94570</xdr:rowOff>
    </xdr:from>
    <xdr:to>
      <xdr:col>5</xdr:col>
      <xdr:colOff>662667</xdr:colOff>
      <xdr:row>22</xdr:row>
      <xdr:rowOff>23133</xdr:rowOff>
    </xdr:to>
    <xdr:sp macro="" textlink="">
      <xdr:nvSpPr>
        <xdr:cNvPr id="6" name="Up Arrow 5">
          <a:extLst>
            <a:ext uri="{FF2B5EF4-FFF2-40B4-BE49-F238E27FC236}">
              <a16:creationId xmlns:a16="http://schemas.microsoft.com/office/drawing/2014/main" id="{00000000-0008-0000-0100-000006000000}"/>
            </a:ext>
          </a:extLst>
        </xdr:cNvPr>
        <xdr:cNvSpPr/>
      </xdr:nvSpPr>
      <xdr:spPr>
        <a:xfrm>
          <a:off x="4020230" y="13307106"/>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465364</xdr:colOff>
      <xdr:row>19</xdr:row>
      <xdr:rowOff>97971</xdr:rowOff>
    </xdr:from>
    <xdr:to>
      <xdr:col>6</xdr:col>
      <xdr:colOff>917801</xdr:colOff>
      <xdr:row>22</xdr:row>
      <xdr:rowOff>26534</xdr:rowOff>
    </xdr:to>
    <xdr:sp macro="" textlink="">
      <xdr:nvSpPr>
        <xdr:cNvPr id="7" name="Up Arrow 6">
          <a:extLst>
            <a:ext uri="{FF2B5EF4-FFF2-40B4-BE49-F238E27FC236}">
              <a16:creationId xmlns:a16="http://schemas.microsoft.com/office/drawing/2014/main" id="{00000000-0008-0000-0100-000007000000}"/>
            </a:ext>
          </a:extLst>
        </xdr:cNvPr>
        <xdr:cNvSpPr/>
      </xdr:nvSpPr>
      <xdr:spPr>
        <a:xfrm>
          <a:off x="5105400" y="13310507"/>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427265</xdr:colOff>
      <xdr:row>19</xdr:row>
      <xdr:rowOff>127906</xdr:rowOff>
    </xdr:from>
    <xdr:to>
      <xdr:col>7</xdr:col>
      <xdr:colOff>879702</xdr:colOff>
      <xdr:row>22</xdr:row>
      <xdr:rowOff>56469</xdr:rowOff>
    </xdr:to>
    <xdr:sp macro="" textlink="">
      <xdr:nvSpPr>
        <xdr:cNvPr id="8" name="Up Arrow 7">
          <a:extLst>
            <a:ext uri="{FF2B5EF4-FFF2-40B4-BE49-F238E27FC236}">
              <a16:creationId xmlns:a16="http://schemas.microsoft.com/office/drawing/2014/main" id="{00000000-0008-0000-0100-000008000000}"/>
            </a:ext>
          </a:extLst>
        </xdr:cNvPr>
        <xdr:cNvSpPr/>
      </xdr:nvSpPr>
      <xdr:spPr>
        <a:xfrm>
          <a:off x="6455229" y="13340442"/>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429986</xdr:colOff>
      <xdr:row>19</xdr:row>
      <xdr:rowOff>130627</xdr:rowOff>
    </xdr:from>
    <xdr:to>
      <xdr:col>8</xdr:col>
      <xdr:colOff>882423</xdr:colOff>
      <xdr:row>22</xdr:row>
      <xdr:rowOff>59190</xdr:rowOff>
    </xdr:to>
    <xdr:sp macro="" textlink="">
      <xdr:nvSpPr>
        <xdr:cNvPr id="9" name="Up Arrow 8">
          <a:extLst>
            <a:ext uri="{FF2B5EF4-FFF2-40B4-BE49-F238E27FC236}">
              <a16:creationId xmlns:a16="http://schemas.microsoft.com/office/drawing/2014/main" id="{00000000-0008-0000-0100-000009000000}"/>
            </a:ext>
          </a:extLst>
        </xdr:cNvPr>
        <xdr:cNvSpPr/>
      </xdr:nvSpPr>
      <xdr:spPr>
        <a:xfrm>
          <a:off x="7845879" y="13343163"/>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378280</xdr:colOff>
      <xdr:row>19</xdr:row>
      <xdr:rowOff>119741</xdr:rowOff>
    </xdr:from>
    <xdr:to>
      <xdr:col>9</xdr:col>
      <xdr:colOff>830717</xdr:colOff>
      <xdr:row>22</xdr:row>
      <xdr:rowOff>48304</xdr:rowOff>
    </xdr:to>
    <xdr:sp macro="" textlink="">
      <xdr:nvSpPr>
        <xdr:cNvPr id="10" name="Up Arrow 9">
          <a:extLst>
            <a:ext uri="{FF2B5EF4-FFF2-40B4-BE49-F238E27FC236}">
              <a16:creationId xmlns:a16="http://schemas.microsoft.com/office/drawing/2014/main" id="{00000000-0008-0000-0100-00000A000000}"/>
            </a:ext>
          </a:extLst>
        </xdr:cNvPr>
        <xdr:cNvSpPr/>
      </xdr:nvSpPr>
      <xdr:spPr>
        <a:xfrm>
          <a:off x="9182101" y="13332277"/>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449037</xdr:colOff>
      <xdr:row>19</xdr:row>
      <xdr:rowOff>122462</xdr:rowOff>
    </xdr:from>
    <xdr:to>
      <xdr:col>10</xdr:col>
      <xdr:colOff>901474</xdr:colOff>
      <xdr:row>22</xdr:row>
      <xdr:rowOff>51025</xdr:rowOff>
    </xdr:to>
    <xdr:sp macro="" textlink="">
      <xdr:nvSpPr>
        <xdr:cNvPr id="11" name="Up Arrow 10">
          <a:extLst>
            <a:ext uri="{FF2B5EF4-FFF2-40B4-BE49-F238E27FC236}">
              <a16:creationId xmlns:a16="http://schemas.microsoft.com/office/drawing/2014/main" id="{00000000-0008-0000-0100-00000B000000}"/>
            </a:ext>
          </a:extLst>
        </xdr:cNvPr>
        <xdr:cNvSpPr/>
      </xdr:nvSpPr>
      <xdr:spPr>
        <a:xfrm>
          <a:off x="10640787" y="13334998"/>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179615</xdr:colOff>
      <xdr:row>19</xdr:row>
      <xdr:rowOff>111576</xdr:rowOff>
    </xdr:from>
    <xdr:to>
      <xdr:col>11</xdr:col>
      <xdr:colOff>632052</xdr:colOff>
      <xdr:row>22</xdr:row>
      <xdr:rowOff>40139</xdr:rowOff>
    </xdr:to>
    <xdr:sp macro="" textlink="">
      <xdr:nvSpPr>
        <xdr:cNvPr id="12" name="Up Arrow 11">
          <a:extLst>
            <a:ext uri="{FF2B5EF4-FFF2-40B4-BE49-F238E27FC236}">
              <a16:creationId xmlns:a16="http://schemas.microsoft.com/office/drawing/2014/main" id="{00000000-0008-0000-0100-00000C000000}"/>
            </a:ext>
          </a:extLst>
        </xdr:cNvPr>
        <xdr:cNvSpPr/>
      </xdr:nvSpPr>
      <xdr:spPr>
        <a:xfrm>
          <a:off x="11759294" y="13324112"/>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1012372</xdr:colOff>
      <xdr:row>19</xdr:row>
      <xdr:rowOff>114297</xdr:rowOff>
    </xdr:from>
    <xdr:to>
      <xdr:col>12</xdr:col>
      <xdr:colOff>1464809</xdr:colOff>
      <xdr:row>22</xdr:row>
      <xdr:rowOff>42860</xdr:rowOff>
    </xdr:to>
    <xdr:sp macro="" textlink="">
      <xdr:nvSpPr>
        <xdr:cNvPr id="13" name="Up Arrow 12">
          <a:extLst>
            <a:ext uri="{FF2B5EF4-FFF2-40B4-BE49-F238E27FC236}">
              <a16:creationId xmlns:a16="http://schemas.microsoft.com/office/drawing/2014/main" id="{00000000-0008-0000-0100-00000D000000}"/>
            </a:ext>
          </a:extLst>
        </xdr:cNvPr>
        <xdr:cNvSpPr/>
      </xdr:nvSpPr>
      <xdr:spPr>
        <a:xfrm>
          <a:off x="13381265" y="13326833"/>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1015094</xdr:colOff>
      <xdr:row>19</xdr:row>
      <xdr:rowOff>103411</xdr:rowOff>
    </xdr:from>
    <xdr:to>
      <xdr:col>14</xdr:col>
      <xdr:colOff>1467531</xdr:colOff>
      <xdr:row>22</xdr:row>
      <xdr:rowOff>31974</xdr:rowOff>
    </xdr:to>
    <xdr:sp macro="" textlink="">
      <xdr:nvSpPr>
        <xdr:cNvPr id="14" name="Up Arrow 13">
          <a:extLst>
            <a:ext uri="{FF2B5EF4-FFF2-40B4-BE49-F238E27FC236}">
              <a16:creationId xmlns:a16="http://schemas.microsoft.com/office/drawing/2014/main" id="{00000000-0008-0000-0100-00000E000000}"/>
            </a:ext>
          </a:extLst>
        </xdr:cNvPr>
        <xdr:cNvSpPr/>
      </xdr:nvSpPr>
      <xdr:spPr>
        <a:xfrm>
          <a:off x="15588344" y="13315947"/>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16</xdr:col>
      <xdr:colOff>1083129</xdr:colOff>
      <xdr:row>19</xdr:row>
      <xdr:rowOff>130626</xdr:rowOff>
    </xdr:from>
    <xdr:to>
      <xdr:col>17</xdr:col>
      <xdr:colOff>134031</xdr:colOff>
      <xdr:row>22</xdr:row>
      <xdr:rowOff>59189</xdr:rowOff>
    </xdr:to>
    <xdr:sp macro="" textlink="">
      <xdr:nvSpPr>
        <xdr:cNvPr id="15" name="Up Arrow 14">
          <a:extLst>
            <a:ext uri="{FF2B5EF4-FFF2-40B4-BE49-F238E27FC236}">
              <a16:creationId xmlns:a16="http://schemas.microsoft.com/office/drawing/2014/main" id="{00000000-0008-0000-0100-00000F000000}"/>
            </a:ext>
          </a:extLst>
        </xdr:cNvPr>
        <xdr:cNvSpPr/>
      </xdr:nvSpPr>
      <xdr:spPr>
        <a:xfrm>
          <a:off x="17819915" y="13343162"/>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351065</xdr:colOff>
      <xdr:row>19</xdr:row>
      <xdr:rowOff>106134</xdr:rowOff>
    </xdr:from>
    <xdr:to>
      <xdr:col>18</xdr:col>
      <xdr:colOff>803502</xdr:colOff>
      <xdr:row>22</xdr:row>
      <xdr:rowOff>34697</xdr:rowOff>
    </xdr:to>
    <xdr:sp macro="" textlink="">
      <xdr:nvSpPr>
        <xdr:cNvPr id="16" name="Up Arrow 15">
          <a:extLst>
            <a:ext uri="{FF2B5EF4-FFF2-40B4-BE49-F238E27FC236}">
              <a16:creationId xmlns:a16="http://schemas.microsoft.com/office/drawing/2014/main" id="{00000000-0008-0000-0100-000010000000}"/>
            </a:ext>
          </a:extLst>
        </xdr:cNvPr>
        <xdr:cNvSpPr/>
      </xdr:nvSpPr>
      <xdr:spPr>
        <a:xfrm>
          <a:off x="19550744" y="13318670"/>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19</xdr:col>
      <xdr:colOff>217715</xdr:colOff>
      <xdr:row>19</xdr:row>
      <xdr:rowOff>108856</xdr:rowOff>
    </xdr:from>
    <xdr:to>
      <xdr:col>19</xdr:col>
      <xdr:colOff>670152</xdr:colOff>
      <xdr:row>22</xdr:row>
      <xdr:rowOff>37419</xdr:rowOff>
    </xdr:to>
    <xdr:sp macro="" textlink="">
      <xdr:nvSpPr>
        <xdr:cNvPr id="17" name="Up Arrow 16">
          <a:extLst>
            <a:ext uri="{FF2B5EF4-FFF2-40B4-BE49-F238E27FC236}">
              <a16:creationId xmlns:a16="http://schemas.microsoft.com/office/drawing/2014/main" id="{00000000-0008-0000-0100-000011000000}"/>
            </a:ext>
          </a:extLst>
        </xdr:cNvPr>
        <xdr:cNvSpPr/>
      </xdr:nvSpPr>
      <xdr:spPr>
        <a:xfrm>
          <a:off x="20519572" y="13321392"/>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201387</xdr:colOff>
      <xdr:row>19</xdr:row>
      <xdr:rowOff>92526</xdr:rowOff>
    </xdr:from>
    <xdr:to>
      <xdr:col>22</xdr:col>
      <xdr:colOff>232002</xdr:colOff>
      <xdr:row>22</xdr:row>
      <xdr:rowOff>21089</xdr:rowOff>
    </xdr:to>
    <xdr:sp macro="" textlink="">
      <xdr:nvSpPr>
        <xdr:cNvPr id="18" name="Up Arrow 17">
          <a:extLst>
            <a:ext uri="{FF2B5EF4-FFF2-40B4-BE49-F238E27FC236}">
              <a16:creationId xmlns:a16="http://schemas.microsoft.com/office/drawing/2014/main" id="{00000000-0008-0000-0100-000012000000}"/>
            </a:ext>
          </a:extLst>
        </xdr:cNvPr>
        <xdr:cNvSpPr/>
      </xdr:nvSpPr>
      <xdr:spPr>
        <a:xfrm>
          <a:off x="21945601" y="13305062"/>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24</xdr:col>
      <xdr:colOff>1</xdr:colOff>
      <xdr:row>19</xdr:row>
      <xdr:rowOff>122462</xdr:rowOff>
    </xdr:from>
    <xdr:to>
      <xdr:col>25</xdr:col>
      <xdr:colOff>44223</xdr:colOff>
      <xdr:row>22</xdr:row>
      <xdr:rowOff>51025</xdr:rowOff>
    </xdr:to>
    <xdr:sp macro="" textlink="">
      <xdr:nvSpPr>
        <xdr:cNvPr id="19" name="Up Arrow 18">
          <a:extLst>
            <a:ext uri="{FF2B5EF4-FFF2-40B4-BE49-F238E27FC236}">
              <a16:creationId xmlns:a16="http://schemas.microsoft.com/office/drawing/2014/main" id="{00000000-0008-0000-0100-000013000000}"/>
            </a:ext>
          </a:extLst>
        </xdr:cNvPr>
        <xdr:cNvSpPr/>
      </xdr:nvSpPr>
      <xdr:spPr>
        <a:xfrm>
          <a:off x="23172965" y="13334998"/>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25</xdr:col>
      <xdr:colOff>438150</xdr:colOff>
      <xdr:row>19</xdr:row>
      <xdr:rowOff>111577</xdr:rowOff>
    </xdr:from>
    <xdr:to>
      <xdr:col>25</xdr:col>
      <xdr:colOff>890587</xdr:colOff>
      <xdr:row>22</xdr:row>
      <xdr:rowOff>40140</xdr:rowOff>
    </xdr:to>
    <xdr:sp macro="" textlink="">
      <xdr:nvSpPr>
        <xdr:cNvPr id="20" name="Up Arrow 19">
          <a:extLst>
            <a:ext uri="{FF2B5EF4-FFF2-40B4-BE49-F238E27FC236}">
              <a16:creationId xmlns:a16="http://schemas.microsoft.com/office/drawing/2014/main" id="{00000000-0008-0000-0100-000014000000}"/>
            </a:ext>
          </a:extLst>
        </xdr:cNvPr>
        <xdr:cNvSpPr/>
      </xdr:nvSpPr>
      <xdr:spPr>
        <a:xfrm>
          <a:off x="24019329" y="13324113"/>
          <a:ext cx="452437" cy="500063"/>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7:B21" totalsRowShown="0" headerRowDxfId="2" dataDxfId="1">
  <autoFilter ref="B17:B21" xr:uid="{00000000-0009-0000-0100-000001000000}"/>
  <tableColumns count="1">
    <tableColumn id="1" xr3:uid="{00000000-0010-0000-0000-000001000000}" name="Cheltuieli"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4:J79"/>
  <sheetViews>
    <sheetView topLeftCell="B1" workbookViewId="0">
      <selection activeCell="B5" sqref="B5:B10"/>
    </sheetView>
  </sheetViews>
  <sheetFormatPr defaultRowHeight="15" x14ac:dyDescent="0.25"/>
  <cols>
    <col min="2" max="2" width="77.85546875" customWidth="1"/>
    <col min="6" max="6" width="31.5703125" customWidth="1"/>
    <col min="8" max="8" width="29.42578125" customWidth="1"/>
    <col min="10" max="10" width="38.140625" customWidth="1"/>
  </cols>
  <sheetData>
    <row r="4" spans="2:10" x14ac:dyDescent="0.25">
      <c r="B4" s="4" t="s">
        <v>23</v>
      </c>
      <c r="D4" s="5" t="s">
        <v>9</v>
      </c>
      <c r="F4" s="5" t="s">
        <v>33</v>
      </c>
      <c r="H4" s="5" t="s">
        <v>4</v>
      </c>
      <c r="J4" s="5" t="s">
        <v>5</v>
      </c>
    </row>
    <row r="5" spans="2:10" x14ac:dyDescent="0.25">
      <c r="B5" s="3" t="s">
        <v>12</v>
      </c>
      <c r="D5" t="s">
        <v>25</v>
      </c>
      <c r="F5" s="6" t="s">
        <v>60</v>
      </c>
      <c r="H5" s="9" t="s">
        <v>50</v>
      </c>
      <c r="J5" s="11" t="s">
        <v>40</v>
      </c>
    </row>
    <row r="6" spans="2:10" ht="33.75" x14ac:dyDescent="0.25">
      <c r="B6" s="25" t="s">
        <v>18</v>
      </c>
      <c r="D6" t="s">
        <v>24</v>
      </c>
      <c r="F6" s="6" t="s">
        <v>34</v>
      </c>
      <c r="H6" s="9" t="s">
        <v>51</v>
      </c>
      <c r="J6" s="12" t="s">
        <v>41</v>
      </c>
    </row>
    <row r="7" spans="2:10" ht="30" x14ac:dyDescent="0.25">
      <c r="B7" s="26" t="s">
        <v>19</v>
      </c>
      <c r="D7" t="s">
        <v>26</v>
      </c>
      <c r="F7" s="7" t="s">
        <v>35</v>
      </c>
      <c r="H7" s="9" t="s">
        <v>52</v>
      </c>
      <c r="J7" s="13" t="s">
        <v>42</v>
      </c>
    </row>
    <row r="8" spans="2:10" ht="24" x14ac:dyDescent="0.25">
      <c r="B8" s="27" t="s">
        <v>20</v>
      </c>
      <c r="D8" t="s">
        <v>27</v>
      </c>
      <c r="F8" s="8" t="s">
        <v>36</v>
      </c>
      <c r="H8" s="9" t="s">
        <v>53</v>
      </c>
      <c r="J8" s="12" t="s">
        <v>43</v>
      </c>
    </row>
    <row r="9" spans="2:10" ht="60" x14ac:dyDescent="0.25">
      <c r="B9" s="28" t="s">
        <v>21</v>
      </c>
      <c r="D9" t="s">
        <v>28</v>
      </c>
      <c r="F9" s="6" t="s">
        <v>37</v>
      </c>
      <c r="H9" s="9" t="s">
        <v>54</v>
      </c>
      <c r="J9" s="11" t="s">
        <v>44</v>
      </c>
    </row>
    <row r="10" spans="2:10" ht="45" x14ac:dyDescent="0.25">
      <c r="B10" s="29" t="s">
        <v>22</v>
      </c>
      <c r="D10" t="s">
        <v>29</v>
      </c>
      <c r="F10" s="7" t="s">
        <v>38</v>
      </c>
      <c r="H10" s="9" t="s">
        <v>55</v>
      </c>
      <c r="J10" s="12" t="s">
        <v>45</v>
      </c>
    </row>
    <row r="11" spans="2:10" x14ac:dyDescent="0.25">
      <c r="D11" t="s">
        <v>30</v>
      </c>
      <c r="F11" s="7" t="s">
        <v>39</v>
      </c>
      <c r="H11" s="10" t="s">
        <v>56</v>
      </c>
      <c r="J11" s="11" t="s">
        <v>46</v>
      </c>
    </row>
    <row r="12" spans="2:10" x14ac:dyDescent="0.25">
      <c r="D12" t="s">
        <v>31</v>
      </c>
      <c r="H12" s="10" t="s">
        <v>57</v>
      </c>
      <c r="J12" s="12" t="s">
        <v>47</v>
      </c>
    </row>
    <row r="13" spans="2:10" ht="45" x14ac:dyDescent="0.25">
      <c r="D13" t="s">
        <v>32</v>
      </c>
      <c r="H13" s="9" t="s">
        <v>58</v>
      </c>
      <c r="J13" s="13" t="s">
        <v>48</v>
      </c>
    </row>
    <row r="14" spans="2:10" ht="30" x14ac:dyDescent="0.25">
      <c r="D14" t="s">
        <v>73</v>
      </c>
      <c r="H14" s="9" t="s">
        <v>59</v>
      </c>
      <c r="J14" s="14" t="s">
        <v>49</v>
      </c>
    </row>
    <row r="17" spans="2:2" x14ac:dyDescent="0.25">
      <c r="B17" t="s">
        <v>65</v>
      </c>
    </row>
    <row r="18" spans="2:2" x14ac:dyDescent="0.25">
      <c r="B18" t="s">
        <v>13</v>
      </c>
    </row>
    <row r="19" spans="2:2" x14ac:dyDescent="0.25">
      <c r="B19" t="s">
        <v>66</v>
      </c>
    </row>
    <row r="20" spans="2:2" x14ac:dyDescent="0.25">
      <c r="B20" t="s">
        <v>67</v>
      </c>
    </row>
    <row r="21" spans="2:2" x14ac:dyDescent="0.25">
      <c r="B21" t="s">
        <v>68</v>
      </c>
    </row>
    <row r="39" ht="15" customHeight="1" x14ac:dyDescent="0.25"/>
    <row r="49" ht="15" customHeight="1" x14ac:dyDescent="0.25"/>
    <row r="69" ht="15" customHeight="1" x14ac:dyDescent="0.25"/>
    <row r="79" ht="15" customHeight="1" x14ac:dyDescent="0.25"/>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50"/>
  <sheetViews>
    <sheetView tabSelected="1" topLeftCell="A16" zoomScale="70" zoomScaleNormal="70" workbookViewId="0">
      <selection activeCell="J57" sqref="J57"/>
    </sheetView>
  </sheetViews>
  <sheetFormatPr defaultRowHeight="15" x14ac:dyDescent="0.25"/>
  <cols>
    <col min="1" max="1" width="2" customWidth="1"/>
    <col min="3" max="3" width="16.7109375" bestFit="1" customWidth="1"/>
    <col min="4" max="4" width="16.7109375" customWidth="1"/>
    <col min="5" max="6" width="12.42578125" customWidth="1"/>
    <col min="7" max="11" width="20.7109375" customWidth="1"/>
    <col min="12" max="12" width="11.85546875" customWidth="1"/>
    <col min="13" max="13" width="23.28515625" customWidth="1"/>
    <col min="14" max="14" width="9.85546875" customWidth="1"/>
    <col min="15" max="15" width="22.140625" customWidth="1"/>
    <col min="16" max="16" width="10.28515625" customWidth="1"/>
    <col min="17" max="17" width="21" customWidth="1"/>
    <col min="18" max="18" width="16" customWidth="1"/>
    <col min="19" max="19" width="16.42578125" customWidth="1"/>
    <col min="20" max="20" width="13.5703125" customWidth="1"/>
    <col min="21" max="21" width="7.85546875" customWidth="1"/>
    <col min="22" max="22" width="6.28515625" customWidth="1"/>
    <col min="23" max="23" width="6.7109375" customWidth="1"/>
    <col min="24" max="24" width="8.42578125" customWidth="1"/>
    <col min="25" max="25" width="6.140625" customWidth="1"/>
    <col min="26" max="26" width="19.42578125" customWidth="1"/>
    <col min="27" max="27" width="1.42578125" customWidth="1"/>
    <col min="29" max="29" width="9.140625" hidden="1" customWidth="1"/>
    <col min="30" max="30" width="13.7109375" hidden="1" customWidth="1"/>
    <col min="31" max="32" width="9.140625" hidden="1" customWidth="1"/>
    <col min="33" max="34" width="0" hidden="1" customWidth="1"/>
  </cols>
  <sheetData>
    <row r="1" spans="1:32" ht="15.75" thickBot="1" x14ac:dyDescent="0.3">
      <c r="C1" s="34"/>
    </row>
    <row r="2" spans="1:32" x14ac:dyDescent="0.25">
      <c r="B2" s="79"/>
      <c r="C2" s="51"/>
      <c r="D2" s="51"/>
      <c r="E2" s="51"/>
      <c r="F2" s="51"/>
      <c r="G2" s="51"/>
      <c r="H2" s="47" t="s">
        <v>87</v>
      </c>
      <c r="I2" s="48"/>
      <c r="J2" s="48"/>
      <c r="K2" s="48"/>
      <c r="L2" s="48"/>
      <c r="M2" s="48"/>
      <c r="N2" s="48"/>
      <c r="O2" s="49"/>
      <c r="P2" s="79"/>
      <c r="Q2" s="51"/>
      <c r="R2" s="51"/>
      <c r="S2" s="51"/>
      <c r="T2" s="51"/>
      <c r="U2" s="51"/>
      <c r="V2" s="79"/>
      <c r="W2" s="51"/>
      <c r="X2" s="51"/>
      <c r="Y2" s="51"/>
      <c r="Z2" s="51"/>
    </row>
    <row r="3" spans="1:32" x14ac:dyDescent="0.25">
      <c r="B3" s="51"/>
      <c r="C3" s="51"/>
      <c r="D3" s="51"/>
      <c r="E3" s="51"/>
      <c r="F3" s="51"/>
      <c r="G3" s="51"/>
      <c r="H3" s="50"/>
      <c r="I3" s="51"/>
      <c r="J3" s="51"/>
      <c r="K3" s="51"/>
      <c r="L3" s="51"/>
      <c r="M3" s="51"/>
      <c r="N3" s="51"/>
      <c r="O3" s="52"/>
      <c r="P3" s="51"/>
      <c r="Q3" s="51"/>
      <c r="R3" s="51"/>
      <c r="S3" s="51"/>
      <c r="T3" s="51"/>
      <c r="U3" s="51"/>
      <c r="V3" s="51"/>
      <c r="W3" s="51"/>
      <c r="X3" s="51"/>
      <c r="Y3" s="51"/>
      <c r="Z3" s="51"/>
    </row>
    <row r="4" spans="1:32" ht="51.75" customHeight="1" thickBot="1" x14ac:dyDescent="0.3">
      <c r="B4" s="51"/>
      <c r="C4" s="51"/>
      <c r="D4" s="51"/>
      <c r="E4" s="51"/>
      <c r="F4" s="51"/>
      <c r="G4" s="51"/>
      <c r="H4" s="53"/>
      <c r="I4" s="54"/>
      <c r="J4" s="54"/>
      <c r="K4" s="54"/>
      <c r="L4" s="54"/>
      <c r="M4" s="54"/>
      <c r="N4" s="54"/>
      <c r="O4" s="55"/>
      <c r="P4" s="51"/>
      <c r="Q4" s="51"/>
      <c r="R4" s="51"/>
      <c r="S4" s="51"/>
      <c r="T4" s="51"/>
      <c r="U4" s="51"/>
      <c r="V4" s="51"/>
      <c r="W4" s="51"/>
      <c r="X4" s="51"/>
      <c r="Y4" s="51"/>
      <c r="Z4" s="51"/>
    </row>
    <row r="6" spans="1:32" x14ac:dyDescent="0.25">
      <c r="A6" s="1"/>
      <c r="B6" s="1"/>
      <c r="C6" s="1"/>
      <c r="D6" s="1"/>
      <c r="E6" s="1"/>
      <c r="F6" s="1"/>
      <c r="G6" s="1"/>
      <c r="H6" s="1"/>
      <c r="I6" s="1"/>
      <c r="J6" s="1"/>
      <c r="K6" s="1"/>
      <c r="L6" s="1"/>
      <c r="M6" s="1"/>
      <c r="N6" s="1"/>
      <c r="O6" s="1"/>
      <c r="P6" s="1"/>
      <c r="Q6" s="1"/>
      <c r="R6" s="1"/>
      <c r="S6" s="1"/>
      <c r="T6" s="1"/>
      <c r="U6" s="1"/>
      <c r="V6" s="1"/>
      <c r="W6" s="1"/>
      <c r="X6" s="1"/>
      <c r="Y6" s="1"/>
      <c r="Z6" s="1"/>
      <c r="AA6" s="1"/>
    </row>
    <row r="7" spans="1:32" ht="112.5" customHeight="1" x14ac:dyDescent="0.25">
      <c r="A7" s="1"/>
      <c r="B7" s="15" t="s">
        <v>0</v>
      </c>
      <c r="C7" s="91" t="s">
        <v>1</v>
      </c>
      <c r="D7" s="93" t="s">
        <v>2</v>
      </c>
      <c r="E7" s="91" t="s">
        <v>14</v>
      </c>
      <c r="F7" s="91" t="s">
        <v>15</v>
      </c>
      <c r="G7" s="77" t="s">
        <v>3</v>
      </c>
      <c r="H7" s="95"/>
      <c r="I7" s="95"/>
      <c r="J7" s="95"/>
      <c r="K7" s="95"/>
      <c r="L7" s="78"/>
      <c r="M7" s="77" t="s">
        <v>4</v>
      </c>
      <c r="N7" s="78"/>
      <c r="O7" s="77" t="s">
        <v>5</v>
      </c>
      <c r="P7" s="78"/>
      <c r="Q7" s="77" t="s">
        <v>6</v>
      </c>
      <c r="R7" s="78"/>
      <c r="S7" s="23" t="s">
        <v>75</v>
      </c>
      <c r="T7" s="2" t="s">
        <v>72</v>
      </c>
      <c r="U7" s="80" t="s">
        <v>61</v>
      </c>
      <c r="V7" s="81"/>
      <c r="W7" s="81"/>
      <c r="X7" s="81"/>
      <c r="Y7" s="82"/>
      <c r="Z7" s="2" t="s">
        <v>71</v>
      </c>
      <c r="AA7" s="1"/>
      <c r="AD7" s="30">
        <f>IF(OR(J9="Bioeconomie",J9="Tehnologia informației și a comunicațiilor, spațiu și securitate",J9="Energie, mediu, schimbări climatice",J9="Eco-nano-tehnologii și materiale avansate"),1.01,1.1)</f>
        <v>1.01</v>
      </c>
      <c r="AF7" s="31">
        <f>IF(AD7=1.01,1.01,1.005)</f>
        <v>1.01</v>
      </c>
    </row>
    <row r="8" spans="1:32" ht="30.75" thickBot="1" x14ac:dyDescent="0.3">
      <c r="A8" s="1"/>
      <c r="B8" s="16"/>
      <c r="C8" s="92"/>
      <c r="D8" s="94"/>
      <c r="E8" s="92"/>
      <c r="F8" s="92"/>
      <c r="G8" s="22" t="s">
        <v>7</v>
      </c>
      <c r="H8" s="22" t="s">
        <v>8</v>
      </c>
      <c r="I8" s="22" t="s">
        <v>9</v>
      </c>
      <c r="J8" s="22" t="s">
        <v>10</v>
      </c>
      <c r="K8" s="22" t="s">
        <v>69</v>
      </c>
      <c r="L8" s="17" t="s">
        <v>16</v>
      </c>
      <c r="M8" s="22" t="s">
        <v>7</v>
      </c>
      <c r="N8" s="22" t="s">
        <v>79</v>
      </c>
      <c r="O8" s="22" t="s">
        <v>7</v>
      </c>
      <c r="P8" s="22" t="s">
        <v>79</v>
      </c>
      <c r="Q8" s="22" t="s">
        <v>7</v>
      </c>
      <c r="R8" s="22" t="s">
        <v>11</v>
      </c>
      <c r="S8" s="22" t="s">
        <v>17</v>
      </c>
      <c r="T8" s="22" t="s">
        <v>17</v>
      </c>
      <c r="U8" s="22" t="s">
        <v>62</v>
      </c>
      <c r="V8" s="22" t="s">
        <v>63</v>
      </c>
      <c r="W8" s="22" t="s">
        <v>64</v>
      </c>
      <c r="X8" s="22" t="s">
        <v>74</v>
      </c>
      <c r="Y8" s="22" t="s">
        <v>70</v>
      </c>
      <c r="Z8" s="22" t="s">
        <v>17</v>
      </c>
      <c r="AA8" s="1"/>
      <c r="AD8" s="30">
        <f>IF(OR(J9="Sănătate",J9="Patrimoniu și identitate culturală",J9="Tehnologii noi și emergente"),1.005,1.15)</f>
        <v>1.1499999999999999</v>
      </c>
      <c r="AF8" s="31">
        <f>IF(AD8=1.005,1.15,1.1)</f>
        <v>1.1000000000000001</v>
      </c>
    </row>
    <row r="9" spans="1:32" ht="81.75" customHeight="1" x14ac:dyDescent="0.25">
      <c r="A9" s="1"/>
      <c r="B9" s="83">
        <v>1</v>
      </c>
      <c r="C9" s="85"/>
      <c r="D9" s="85"/>
      <c r="E9" s="85"/>
      <c r="F9" s="85"/>
      <c r="G9" s="88" t="s">
        <v>20</v>
      </c>
      <c r="H9" s="66" t="s">
        <v>106</v>
      </c>
      <c r="I9" s="69" t="s">
        <v>27</v>
      </c>
      <c r="J9" s="69" t="s">
        <v>60</v>
      </c>
      <c r="K9" s="69">
        <v>1.01</v>
      </c>
      <c r="L9" s="69">
        <v>2017</v>
      </c>
      <c r="M9" s="19" t="s">
        <v>76</v>
      </c>
      <c r="N9" s="21">
        <v>0</v>
      </c>
      <c r="O9" s="20" t="s">
        <v>40</v>
      </c>
      <c r="P9" s="19">
        <v>1</v>
      </c>
      <c r="Q9" s="19" t="s">
        <v>13</v>
      </c>
      <c r="R9" s="19"/>
      <c r="S9" s="74">
        <v>26192.25</v>
      </c>
      <c r="T9" s="62">
        <v>26192.25</v>
      </c>
      <c r="U9" s="65">
        <f>IF(I9="TRL 1",1.01)+IF(I9="TRL 2",1.01)+IF(I9="TRL 3",1.03)+IF(I9="TRL 4",1.03)+IF(I9="TRL 5",1.04)+IF(I9="TRL 6",1.04)+IF(I9="TRL 7",1.05)+IF(I9="TRL 8",1.05)+IF(I9="TRL 9",1.05)+IF(I9="N/A",1)</f>
        <v>1.03</v>
      </c>
      <c r="V9" s="56">
        <f>K9</f>
        <v>1.01</v>
      </c>
      <c r="W9" s="56">
        <f>PRODUCT(AD9:AD18)</f>
        <v>1.006</v>
      </c>
      <c r="X9" s="56">
        <f>PRODUCT(AE9:AE18)</f>
        <v>1.01</v>
      </c>
      <c r="Y9" s="56">
        <v>1</v>
      </c>
      <c r="Z9" s="59">
        <f>S9*U9*V9*W9*X9*Y9</f>
        <v>27685.397305660503</v>
      </c>
      <c r="AA9" s="1"/>
      <c r="AD9">
        <f>POWER(1.008,N9)</f>
        <v>1</v>
      </c>
      <c r="AE9">
        <f>POWER(1.01,P9)</f>
        <v>1.01</v>
      </c>
    </row>
    <row r="10" spans="1:32" ht="90" customHeight="1" x14ac:dyDescent="0.25">
      <c r="A10" s="1"/>
      <c r="B10" s="84"/>
      <c r="C10" s="86"/>
      <c r="D10" s="86"/>
      <c r="E10" s="86"/>
      <c r="F10" s="86"/>
      <c r="G10" s="89"/>
      <c r="H10" s="67"/>
      <c r="I10" s="70"/>
      <c r="J10" s="72"/>
      <c r="K10" s="72"/>
      <c r="L10" s="70"/>
      <c r="M10" s="18" t="s">
        <v>78</v>
      </c>
      <c r="N10" s="18">
        <v>0</v>
      </c>
      <c r="O10" s="32" t="s">
        <v>41</v>
      </c>
      <c r="P10" s="18">
        <v>0</v>
      </c>
      <c r="Q10" s="18" t="s">
        <v>66</v>
      </c>
      <c r="R10" s="18"/>
      <c r="S10" s="75"/>
      <c r="T10" s="63"/>
      <c r="U10" s="57"/>
      <c r="V10" s="57"/>
      <c r="W10" s="57"/>
      <c r="X10" s="57"/>
      <c r="Y10" s="57"/>
      <c r="Z10" s="60"/>
      <c r="AA10" s="1"/>
      <c r="AD10">
        <f>POWER(1.007,N10)</f>
        <v>1</v>
      </c>
      <c r="AE10">
        <f>POWER(1.03,P10)</f>
        <v>1</v>
      </c>
    </row>
    <row r="11" spans="1:32" ht="90" x14ac:dyDescent="0.25">
      <c r="A11" s="1"/>
      <c r="B11" s="84"/>
      <c r="C11" s="86"/>
      <c r="D11" s="86"/>
      <c r="E11" s="86"/>
      <c r="F11" s="86"/>
      <c r="G11" s="89"/>
      <c r="H11" s="67"/>
      <c r="I11" s="70"/>
      <c r="J11" s="72"/>
      <c r="K11" s="72"/>
      <c r="L11" s="70"/>
      <c r="M11" s="18" t="s">
        <v>77</v>
      </c>
      <c r="N11" s="18">
        <v>1</v>
      </c>
      <c r="O11" s="32" t="s">
        <v>42</v>
      </c>
      <c r="P11" s="18">
        <v>0</v>
      </c>
      <c r="Q11" s="18" t="s">
        <v>67</v>
      </c>
      <c r="R11" s="18"/>
      <c r="S11" s="75"/>
      <c r="T11" s="63"/>
      <c r="U11" s="57"/>
      <c r="V11" s="57"/>
      <c r="W11" s="57"/>
      <c r="X11" s="57"/>
      <c r="Y11" s="57"/>
      <c r="Z11" s="60"/>
      <c r="AA11" s="1"/>
      <c r="AD11">
        <f>POWER(1.006,N11)</f>
        <v>1.006</v>
      </c>
      <c r="AE11">
        <f>POWER(1.01,P11)</f>
        <v>1</v>
      </c>
    </row>
    <row r="12" spans="1:32" ht="96.75" customHeight="1" x14ac:dyDescent="0.25">
      <c r="A12" s="1"/>
      <c r="B12" s="84"/>
      <c r="C12" s="86"/>
      <c r="D12" s="86"/>
      <c r="E12" s="86"/>
      <c r="F12" s="86"/>
      <c r="G12" s="89"/>
      <c r="H12" s="67"/>
      <c r="I12" s="70"/>
      <c r="J12" s="72"/>
      <c r="K12" s="72"/>
      <c r="L12" s="70"/>
      <c r="M12" s="18" t="s">
        <v>80</v>
      </c>
      <c r="N12" s="18">
        <v>0</v>
      </c>
      <c r="O12" s="32" t="s">
        <v>43</v>
      </c>
      <c r="P12" s="18">
        <v>0</v>
      </c>
      <c r="Q12" s="18" t="s">
        <v>68</v>
      </c>
      <c r="R12" s="18"/>
      <c r="S12" s="75"/>
      <c r="T12" s="63"/>
      <c r="U12" s="57"/>
      <c r="V12" s="57"/>
      <c r="W12" s="57"/>
      <c r="X12" s="57"/>
      <c r="Y12" s="57"/>
      <c r="Z12" s="60"/>
      <c r="AA12" s="1"/>
      <c r="AD12">
        <f>POWER(1.005,N12)</f>
        <v>1</v>
      </c>
      <c r="AE12">
        <f>POWER(1.03,P12)</f>
        <v>1</v>
      </c>
    </row>
    <row r="13" spans="1:32" ht="90" customHeight="1" x14ac:dyDescent="0.25">
      <c r="A13" s="1"/>
      <c r="B13" s="84"/>
      <c r="C13" s="86"/>
      <c r="D13" s="86"/>
      <c r="E13" s="86"/>
      <c r="F13" s="86"/>
      <c r="G13" s="89"/>
      <c r="H13" s="67"/>
      <c r="I13" s="70"/>
      <c r="J13" s="72"/>
      <c r="K13" s="72"/>
      <c r="L13" s="70"/>
      <c r="M13" s="18" t="s">
        <v>81</v>
      </c>
      <c r="N13" s="18">
        <v>0</v>
      </c>
      <c r="O13" s="32" t="s">
        <v>44</v>
      </c>
      <c r="P13" s="18">
        <v>0</v>
      </c>
      <c r="Q13" s="18"/>
      <c r="R13" s="18"/>
      <c r="S13" s="75"/>
      <c r="T13" s="63"/>
      <c r="U13" s="57"/>
      <c r="V13" s="57"/>
      <c r="W13" s="57"/>
      <c r="X13" s="57"/>
      <c r="Y13" s="57"/>
      <c r="Z13" s="60"/>
      <c r="AA13" s="1"/>
      <c r="AD13">
        <f>POWER(1.004,N13)</f>
        <v>1</v>
      </c>
      <c r="AE13">
        <f>POWER(1.01,P13)</f>
        <v>1</v>
      </c>
    </row>
    <row r="14" spans="1:32" ht="78.75" customHeight="1" x14ac:dyDescent="0.25">
      <c r="A14" s="1"/>
      <c r="B14" s="84"/>
      <c r="C14" s="86"/>
      <c r="D14" s="86"/>
      <c r="E14" s="86"/>
      <c r="F14" s="86"/>
      <c r="G14" s="89"/>
      <c r="H14" s="67"/>
      <c r="I14" s="70"/>
      <c r="J14" s="72"/>
      <c r="K14" s="72"/>
      <c r="L14" s="70"/>
      <c r="M14" s="18" t="s">
        <v>82</v>
      </c>
      <c r="N14" s="18">
        <v>0</v>
      </c>
      <c r="O14" s="32" t="s">
        <v>45</v>
      </c>
      <c r="P14" s="18">
        <v>0</v>
      </c>
      <c r="Q14" s="18"/>
      <c r="R14" s="18"/>
      <c r="S14" s="75"/>
      <c r="T14" s="63"/>
      <c r="U14" s="57"/>
      <c r="V14" s="57"/>
      <c r="W14" s="57"/>
      <c r="X14" s="57"/>
      <c r="Y14" s="57"/>
      <c r="Z14" s="60"/>
      <c r="AA14" s="1"/>
      <c r="AD14">
        <f>POWER(1.003,N14)</f>
        <v>1</v>
      </c>
      <c r="AE14">
        <f>POWER(1.03,P14)</f>
        <v>1</v>
      </c>
    </row>
    <row r="15" spans="1:32" ht="45" x14ac:dyDescent="0.25">
      <c r="A15" s="1"/>
      <c r="B15" s="84"/>
      <c r="C15" s="86"/>
      <c r="D15" s="86"/>
      <c r="E15" s="86"/>
      <c r="F15" s="86"/>
      <c r="G15" s="89"/>
      <c r="H15" s="67"/>
      <c r="I15" s="70"/>
      <c r="J15" s="72"/>
      <c r="K15" s="72"/>
      <c r="L15" s="70"/>
      <c r="M15" s="18" t="s">
        <v>83</v>
      </c>
      <c r="N15" s="18">
        <v>0</v>
      </c>
      <c r="O15" s="32" t="s">
        <v>46</v>
      </c>
      <c r="P15" s="18">
        <v>0</v>
      </c>
      <c r="Q15" s="18"/>
      <c r="R15" s="18"/>
      <c r="S15" s="75"/>
      <c r="T15" s="63"/>
      <c r="U15" s="57"/>
      <c r="V15" s="57"/>
      <c r="W15" s="57"/>
      <c r="X15" s="57"/>
      <c r="Y15" s="57"/>
      <c r="Z15" s="60"/>
      <c r="AA15" s="1"/>
      <c r="AD15">
        <f>POWER(1.002,N15)</f>
        <v>1</v>
      </c>
      <c r="AE15">
        <f>POWER(1.01,P15)</f>
        <v>1</v>
      </c>
    </row>
    <row r="16" spans="1:32" ht="45" x14ac:dyDescent="0.25">
      <c r="A16" s="1"/>
      <c r="B16" s="84"/>
      <c r="C16" s="86"/>
      <c r="D16" s="86"/>
      <c r="E16" s="86"/>
      <c r="F16" s="86"/>
      <c r="G16" s="89"/>
      <c r="H16" s="67"/>
      <c r="I16" s="70"/>
      <c r="J16" s="72"/>
      <c r="K16" s="72"/>
      <c r="L16" s="70"/>
      <c r="M16" s="18" t="s">
        <v>84</v>
      </c>
      <c r="N16" s="18">
        <v>0</v>
      </c>
      <c r="O16" s="32" t="s">
        <v>47</v>
      </c>
      <c r="P16" s="18">
        <v>0</v>
      </c>
      <c r="Q16" s="18"/>
      <c r="R16" s="18"/>
      <c r="S16" s="75"/>
      <c r="T16" s="63"/>
      <c r="U16" s="57"/>
      <c r="V16" s="57"/>
      <c r="W16" s="57"/>
      <c r="X16" s="57"/>
      <c r="Y16" s="57"/>
      <c r="Z16" s="60"/>
      <c r="AA16" s="1"/>
      <c r="AD16">
        <f>POWER(1.001,N16)</f>
        <v>1</v>
      </c>
      <c r="AE16">
        <f>POWER(1.03,P16)</f>
        <v>1</v>
      </c>
    </row>
    <row r="17" spans="1:31" ht="62.25" customHeight="1" x14ac:dyDescent="0.25">
      <c r="A17" s="1"/>
      <c r="B17" s="84"/>
      <c r="C17" s="86"/>
      <c r="D17" s="86"/>
      <c r="E17" s="86"/>
      <c r="F17" s="86"/>
      <c r="G17" s="89"/>
      <c r="H17" s="67"/>
      <c r="I17" s="70"/>
      <c r="J17" s="72"/>
      <c r="K17" s="72"/>
      <c r="L17" s="70"/>
      <c r="M17" s="18" t="s">
        <v>86</v>
      </c>
      <c r="N17" s="18">
        <v>0</v>
      </c>
      <c r="O17" s="32" t="s">
        <v>48</v>
      </c>
      <c r="P17" s="18">
        <v>0</v>
      </c>
      <c r="Q17" s="18"/>
      <c r="R17" s="18"/>
      <c r="S17" s="75"/>
      <c r="T17" s="63"/>
      <c r="U17" s="57"/>
      <c r="V17" s="57"/>
      <c r="W17" s="57"/>
      <c r="X17" s="57"/>
      <c r="Y17" s="57"/>
      <c r="Z17" s="60"/>
      <c r="AA17" s="1"/>
      <c r="AD17">
        <f>POWER(1.002,N17)</f>
        <v>1</v>
      </c>
      <c r="AE17">
        <f>POWER(1.01,P17)</f>
        <v>1</v>
      </c>
    </row>
    <row r="18" spans="1:31" ht="60" x14ac:dyDescent="0.25">
      <c r="A18" s="1"/>
      <c r="B18" s="84"/>
      <c r="C18" s="87"/>
      <c r="D18" s="87"/>
      <c r="E18" s="87"/>
      <c r="F18" s="87"/>
      <c r="G18" s="90"/>
      <c r="H18" s="68"/>
      <c r="I18" s="71"/>
      <c r="J18" s="73"/>
      <c r="K18" s="73"/>
      <c r="L18" s="71"/>
      <c r="M18" s="24" t="s">
        <v>85</v>
      </c>
      <c r="N18" s="24">
        <v>0</v>
      </c>
      <c r="O18" s="33" t="s">
        <v>49</v>
      </c>
      <c r="P18" s="24">
        <v>0</v>
      </c>
      <c r="Q18" s="24"/>
      <c r="R18" s="24"/>
      <c r="S18" s="76"/>
      <c r="T18" s="64"/>
      <c r="U18" s="58"/>
      <c r="V18" s="58"/>
      <c r="W18" s="58"/>
      <c r="X18" s="58"/>
      <c r="Y18" s="58"/>
      <c r="Z18" s="61"/>
      <c r="AA18" s="1"/>
      <c r="AD18">
        <f>POWER(1.001,N18)</f>
        <v>1</v>
      </c>
      <c r="AE18">
        <f>POWER(1.03,P18)</f>
        <v>1</v>
      </c>
    </row>
    <row r="19" spans="1:3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31" x14ac:dyDescent="0.25">
      <c r="C20" s="36"/>
      <c r="D20" s="36"/>
      <c r="E20" s="36"/>
      <c r="F20" s="36"/>
      <c r="G20" s="36"/>
      <c r="H20" s="36"/>
      <c r="I20" s="36"/>
      <c r="J20" s="36"/>
      <c r="K20" s="36"/>
      <c r="L20" s="36"/>
      <c r="M20" s="37"/>
      <c r="N20" s="38"/>
      <c r="O20" s="36"/>
      <c r="P20" s="36"/>
      <c r="Q20" s="36"/>
      <c r="R20" s="36"/>
      <c r="S20" s="36"/>
      <c r="T20" s="36"/>
      <c r="U20" s="36"/>
      <c r="V20" s="36"/>
      <c r="W20" s="36"/>
      <c r="X20" s="36"/>
      <c r="Y20" s="36"/>
      <c r="Z20" s="36"/>
    </row>
    <row r="21" spans="1:31" x14ac:dyDescent="0.25">
      <c r="C21" s="36"/>
      <c r="D21" s="36"/>
      <c r="E21" s="36"/>
      <c r="F21" s="36"/>
      <c r="G21" s="36"/>
      <c r="H21" s="36"/>
      <c r="I21" s="36"/>
      <c r="J21" s="36"/>
      <c r="K21" s="36"/>
      <c r="L21" s="36"/>
      <c r="M21" s="39"/>
      <c r="N21" s="40"/>
      <c r="O21" s="36"/>
      <c r="P21" s="36"/>
      <c r="Q21" s="36"/>
      <c r="R21" s="36"/>
      <c r="S21" s="36"/>
      <c r="T21" s="36"/>
      <c r="U21" s="36"/>
      <c r="V21" s="36"/>
      <c r="W21" s="36"/>
      <c r="X21" s="36"/>
      <c r="Y21" s="36"/>
      <c r="Z21" s="36"/>
    </row>
    <row r="22" spans="1:31" x14ac:dyDescent="0.25">
      <c r="C22" s="36"/>
      <c r="D22" s="36"/>
      <c r="E22" s="36"/>
      <c r="F22" s="36"/>
      <c r="G22" s="36"/>
      <c r="H22" s="36"/>
      <c r="I22" s="36"/>
      <c r="J22" s="36"/>
      <c r="K22" s="36"/>
      <c r="L22" s="36"/>
      <c r="M22" s="39"/>
      <c r="N22" s="40"/>
      <c r="O22" s="36"/>
      <c r="P22" s="36"/>
      <c r="Q22" s="36"/>
      <c r="R22" s="36"/>
      <c r="S22" s="36"/>
      <c r="T22" s="36"/>
      <c r="U22" s="36"/>
      <c r="V22" s="36"/>
      <c r="W22" s="36"/>
      <c r="X22" s="36"/>
      <c r="Y22" s="36"/>
      <c r="Z22" s="36"/>
    </row>
    <row r="23" spans="1:31" x14ac:dyDescent="0.25">
      <c r="C23" s="36"/>
      <c r="D23" s="36"/>
      <c r="E23" s="36"/>
      <c r="F23" s="36"/>
      <c r="G23" s="36"/>
      <c r="H23" s="36"/>
      <c r="I23" s="36"/>
      <c r="J23" s="36"/>
      <c r="K23" s="36"/>
      <c r="L23" s="36"/>
      <c r="M23" s="41"/>
      <c r="N23" s="42"/>
      <c r="O23" s="36"/>
      <c r="P23" s="36"/>
      <c r="Q23" s="36"/>
      <c r="R23" s="36"/>
      <c r="S23" s="36"/>
      <c r="T23" s="36"/>
      <c r="U23" s="36"/>
      <c r="V23" s="36"/>
      <c r="W23" s="36"/>
      <c r="X23" s="36"/>
      <c r="Y23" s="36"/>
      <c r="Z23" s="36"/>
    </row>
    <row r="24" spans="1:31" ht="15" customHeight="1" x14ac:dyDescent="0.25">
      <c r="C24" s="44" t="s">
        <v>88</v>
      </c>
      <c r="D24" s="44" t="s">
        <v>91</v>
      </c>
      <c r="E24" s="44" t="s">
        <v>92</v>
      </c>
      <c r="F24" s="44" t="s">
        <v>93</v>
      </c>
      <c r="G24" s="43" t="s">
        <v>89</v>
      </c>
      <c r="H24" s="43" t="s">
        <v>90</v>
      </c>
      <c r="I24" s="43" t="s">
        <v>103</v>
      </c>
      <c r="J24" s="43" t="s">
        <v>94</v>
      </c>
      <c r="K24" s="43" t="s">
        <v>95</v>
      </c>
      <c r="L24" s="43" t="s">
        <v>96</v>
      </c>
      <c r="M24" s="43" t="s">
        <v>97</v>
      </c>
      <c r="N24" s="43"/>
      <c r="O24" s="43" t="s">
        <v>104</v>
      </c>
      <c r="P24" s="43"/>
      <c r="Q24" s="43" t="s">
        <v>98</v>
      </c>
      <c r="R24" s="43"/>
      <c r="S24" s="43" t="s">
        <v>99</v>
      </c>
      <c r="T24" s="43" t="s">
        <v>100</v>
      </c>
      <c r="U24" s="43" t="s">
        <v>101</v>
      </c>
      <c r="V24" s="43"/>
      <c r="W24" s="43"/>
      <c r="X24" s="43"/>
      <c r="Y24" s="43" t="s">
        <v>105</v>
      </c>
      <c r="Z24" s="43" t="s">
        <v>102</v>
      </c>
    </row>
    <row r="25" spans="1:31" x14ac:dyDescent="0.25">
      <c r="C25" s="45"/>
      <c r="D25" s="45"/>
      <c r="E25" s="45"/>
      <c r="F25" s="45"/>
      <c r="G25" s="43"/>
      <c r="H25" s="43"/>
      <c r="I25" s="43"/>
      <c r="J25" s="43"/>
      <c r="K25" s="43"/>
      <c r="L25" s="43"/>
      <c r="M25" s="43"/>
      <c r="N25" s="43"/>
      <c r="O25" s="43"/>
      <c r="P25" s="43"/>
      <c r="Q25" s="43"/>
      <c r="R25" s="43"/>
      <c r="S25" s="43"/>
      <c r="T25" s="43"/>
      <c r="U25" s="43"/>
      <c r="V25" s="43"/>
      <c r="W25" s="43"/>
      <c r="X25" s="43"/>
      <c r="Y25" s="43"/>
      <c r="Z25" s="43"/>
    </row>
    <row r="26" spans="1:31" x14ac:dyDescent="0.25">
      <c r="C26" s="45"/>
      <c r="D26" s="45"/>
      <c r="E26" s="45"/>
      <c r="F26" s="45"/>
      <c r="G26" s="43"/>
      <c r="H26" s="43"/>
      <c r="I26" s="43"/>
      <c r="J26" s="43"/>
      <c r="K26" s="43"/>
      <c r="L26" s="43"/>
      <c r="M26" s="43"/>
      <c r="N26" s="43"/>
      <c r="O26" s="43"/>
      <c r="P26" s="43"/>
      <c r="Q26" s="43"/>
      <c r="R26" s="43"/>
      <c r="S26" s="43"/>
      <c r="T26" s="43"/>
      <c r="U26" s="43"/>
      <c r="V26" s="43"/>
      <c r="W26" s="43"/>
      <c r="X26" s="43"/>
      <c r="Y26" s="43"/>
      <c r="Z26" s="43"/>
    </row>
    <row r="27" spans="1:31" x14ac:dyDescent="0.25">
      <c r="C27" s="45"/>
      <c r="D27" s="45"/>
      <c r="E27" s="45"/>
      <c r="F27" s="45"/>
      <c r="G27" s="43"/>
      <c r="H27" s="43"/>
      <c r="I27" s="43"/>
      <c r="J27" s="43"/>
      <c r="K27" s="43"/>
      <c r="L27" s="43"/>
      <c r="M27" s="43"/>
      <c r="N27" s="43"/>
      <c r="O27" s="43"/>
      <c r="P27" s="43"/>
      <c r="Q27" s="43"/>
      <c r="R27" s="43"/>
      <c r="S27" s="43"/>
      <c r="T27" s="43"/>
      <c r="U27" s="43"/>
      <c r="V27" s="43"/>
      <c r="W27" s="43"/>
      <c r="X27" s="43"/>
      <c r="Y27" s="43"/>
      <c r="Z27" s="43"/>
    </row>
    <row r="28" spans="1:31" x14ac:dyDescent="0.25">
      <c r="C28" s="45"/>
      <c r="D28" s="45"/>
      <c r="E28" s="45"/>
      <c r="F28" s="45"/>
      <c r="G28" s="43"/>
      <c r="H28" s="43"/>
      <c r="I28" s="43"/>
      <c r="J28" s="43"/>
      <c r="K28" s="43"/>
      <c r="L28" s="43"/>
      <c r="M28" s="43"/>
      <c r="N28" s="43"/>
      <c r="O28" s="43"/>
      <c r="P28" s="43"/>
      <c r="Q28" s="43"/>
      <c r="R28" s="43"/>
      <c r="S28" s="43"/>
      <c r="T28" s="43"/>
      <c r="U28" s="43"/>
      <c r="V28" s="43"/>
      <c r="W28" s="43"/>
      <c r="X28" s="43"/>
      <c r="Y28" s="43"/>
      <c r="Z28" s="43"/>
    </row>
    <row r="29" spans="1:31" x14ac:dyDescent="0.25">
      <c r="C29" s="45"/>
      <c r="D29" s="45"/>
      <c r="E29" s="45"/>
      <c r="F29" s="45"/>
      <c r="G29" s="43"/>
      <c r="H29" s="43"/>
      <c r="I29" s="43"/>
      <c r="J29" s="43"/>
      <c r="K29" s="43"/>
      <c r="L29" s="43"/>
      <c r="M29" s="43"/>
      <c r="N29" s="43"/>
      <c r="O29" s="43"/>
      <c r="P29" s="43"/>
      <c r="Q29" s="43"/>
      <c r="R29" s="43"/>
      <c r="S29" s="43"/>
      <c r="T29" s="43"/>
      <c r="U29" s="43"/>
      <c r="V29" s="43"/>
      <c r="W29" s="43"/>
      <c r="X29" s="43"/>
      <c r="Y29" s="43"/>
      <c r="Z29" s="43"/>
    </row>
    <row r="30" spans="1:31" x14ac:dyDescent="0.25">
      <c r="C30" s="45"/>
      <c r="D30" s="45"/>
      <c r="E30" s="45"/>
      <c r="F30" s="45"/>
      <c r="G30" s="43"/>
      <c r="H30" s="43"/>
      <c r="I30" s="43"/>
      <c r="J30" s="43"/>
      <c r="K30" s="43"/>
      <c r="L30" s="43"/>
      <c r="M30" s="43"/>
      <c r="N30" s="43"/>
      <c r="O30" s="43"/>
      <c r="P30" s="43"/>
      <c r="Q30" s="43"/>
      <c r="R30" s="43"/>
      <c r="S30" s="43"/>
      <c r="T30" s="43"/>
      <c r="U30" s="43"/>
      <c r="V30" s="43"/>
      <c r="W30" s="43"/>
      <c r="X30" s="43"/>
      <c r="Y30" s="43"/>
      <c r="Z30" s="43"/>
    </row>
    <row r="31" spans="1:31" x14ac:dyDescent="0.25">
      <c r="C31" s="45"/>
      <c r="D31" s="45"/>
      <c r="E31" s="45"/>
      <c r="F31" s="45"/>
      <c r="G31" s="43"/>
      <c r="H31" s="43"/>
      <c r="I31" s="43"/>
      <c r="J31" s="43"/>
      <c r="K31" s="43"/>
      <c r="L31" s="43"/>
      <c r="M31" s="43"/>
      <c r="N31" s="43"/>
      <c r="O31" s="43"/>
      <c r="P31" s="43"/>
      <c r="Q31" s="43"/>
      <c r="R31" s="43"/>
      <c r="S31" s="43"/>
      <c r="T31" s="43"/>
      <c r="U31" s="43"/>
      <c r="V31" s="43"/>
      <c r="W31" s="43"/>
      <c r="X31" s="43"/>
      <c r="Y31" s="43"/>
      <c r="Z31" s="43"/>
    </row>
    <row r="32" spans="1:31" x14ac:dyDescent="0.25">
      <c r="C32" s="45"/>
      <c r="D32" s="45"/>
      <c r="E32" s="45"/>
      <c r="F32" s="45"/>
      <c r="G32" s="43"/>
      <c r="H32" s="43"/>
      <c r="I32" s="43"/>
      <c r="J32" s="43"/>
      <c r="K32" s="43"/>
      <c r="L32" s="43"/>
      <c r="M32" s="43"/>
      <c r="N32" s="43"/>
      <c r="O32" s="43"/>
      <c r="P32" s="43"/>
      <c r="Q32" s="43"/>
      <c r="R32" s="43"/>
      <c r="S32" s="43"/>
      <c r="T32" s="43"/>
      <c r="U32" s="43"/>
      <c r="V32" s="43"/>
      <c r="W32" s="43"/>
      <c r="X32" s="43"/>
      <c r="Y32" s="43"/>
      <c r="Z32" s="43"/>
    </row>
    <row r="33" spans="3:26" x14ac:dyDescent="0.25">
      <c r="C33" s="45"/>
      <c r="D33" s="45"/>
      <c r="E33" s="45"/>
      <c r="F33" s="45"/>
      <c r="G33" s="43"/>
      <c r="H33" s="43"/>
      <c r="I33" s="43"/>
      <c r="J33" s="43"/>
      <c r="K33" s="43"/>
      <c r="L33" s="43"/>
      <c r="M33" s="43"/>
      <c r="N33" s="43"/>
      <c r="O33" s="43"/>
      <c r="P33" s="43"/>
      <c r="Q33" s="43"/>
      <c r="R33" s="43"/>
      <c r="S33" s="43"/>
      <c r="T33" s="43"/>
      <c r="U33" s="43"/>
      <c r="V33" s="43"/>
      <c r="W33" s="43"/>
      <c r="X33" s="43"/>
      <c r="Y33" s="43"/>
      <c r="Z33" s="43"/>
    </row>
    <row r="34" spans="3:26" x14ac:dyDescent="0.25">
      <c r="C34" s="45"/>
      <c r="D34" s="45"/>
      <c r="E34" s="45"/>
      <c r="F34" s="45"/>
      <c r="G34" s="43"/>
      <c r="H34" s="43"/>
      <c r="I34" s="43"/>
      <c r="J34" s="43"/>
      <c r="K34" s="43"/>
      <c r="L34" s="43"/>
      <c r="M34" s="43"/>
      <c r="N34" s="43"/>
      <c r="O34" s="43"/>
      <c r="P34" s="43"/>
      <c r="Q34" s="43"/>
      <c r="R34" s="43"/>
      <c r="S34" s="43"/>
      <c r="T34" s="43"/>
      <c r="U34" s="43"/>
      <c r="V34" s="43"/>
      <c r="W34" s="43"/>
      <c r="X34" s="43"/>
      <c r="Y34" s="43"/>
      <c r="Z34" s="43"/>
    </row>
    <row r="35" spans="3:26" x14ac:dyDescent="0.25">
      <c r="C35" s="45"/>
      <c r="D35" s="45"/>
      <c r="E35" s="45"/>
      <c r="F35" s="45"/>
      <c r="G35" s="43"/>
      <c r="H35" s="43"/>
      <c r="I35" s="43"/>
      <c r="J35" s="43"/>
      <c r="K35" s="43"/>
      <c r="L35" s="43"/>
      <c r="M35" s="43"/>
      <c r="N35" s="43"/>
      <c r="O35" s="43"/>
      <c r="P35" s="43"/>
      <c r="Q35" s="43"/>
      <c r="R35" s="43"/>
      <c r="S35" s="43"/>
      <c r="T35" s="43"/>
      <c r="U35" s="43"/>
      <c r="V35" s="43"/>
      <c r="W35" s="43"/>
      <c r="X35" s="43"/>
      <c r="Y35" s="43"/>
      <c r="Z35" s="43"/>
    </row>
    <row r="36" spans="3:26" x14ac:dyDescent="0.25">
      <c r="C36" s="45"/>
      <c r="D36" s="45"/>
      <c r="E36" s="45"/>
      <c r="F36" s="45"/>
      <c r="G36" s="43"/>
      <c r="H36" s="43"/>
      <c r="I36" s="43"/>
      <c r="J36" s="43"/>
      <c r="K36" s="43"/>
      <c r="L36" s="43"/>
      <c r="M36" s="43"/>
      <c r="N36" s="43"/>
      <c r="O36" s="43"/>
      <c r="P36" s="43"/>
      <c r="Q36" s="43"/>
      <c r="R36" s="43"/>
      <c r="S36" s="43"/>
      <c r="T36" s="43"/>
      <c r="U36" s="43"/>
      <c r="V36" s="43"/>
      <c r="W36" s="43"/>
      <c r="X36" s="43"/>
      <c r="Y36" s="43"/>
      <c r="Z36" s="43"/>
    </row>
    <row r="37" spans="3:26" x14ac:dyDescent="0.25">
      <c r="C37" s="45"/>
      <c r="D37" s="45"/>
      <c r="E37" s="45"/>
      <c r="F37" s="45"/>
      <c r="G37" s="43"/>
      <c r="H37" s="43"/>
      <c r="I37" s="43"/>
      <c r="J37" s="43"/>
      <c r="K37" s="43"/>
      <c r="L37" s="43"/>
      <c r="M37" s="43"/>
      <c r="N37" s="43"/>
      <c r="O37" s="43"/>
      <c r="P37" s="43"/>
      <c r="Q37" s="43"/>
      <c r="R37" s="43"/>
      <c r="S37" s="43"/>
      <c r="T37" s="43"/>
      <c r="U37" s="43"/>
      <c r="V37" s="43"/>
      <c r="W37" s="43"/>
      <c r="X37" s="43"/>
      <c r="Y37" s="43"/>
      <c r="Z37" s="43"/>
    </row>
    <row r="38" spans="3:26" x14ac:dyDescent="0.25">
      <c r="C38" s="45"/>
      <c r="D38" s="45"/>
      <c r="E38" s="45"/>
      <c r="F38" s="45"/>
      <c r="G38" s="43"/>
      <c r="H38" s="43"/>
      <c r="I38" s="43"/>
      <c r="J38" s="43"/>
      <c r="K38" s="43"/>
      <c r="L38" s="43"/>
      <c r="M38" s="43"/>
      <c r="N38" s="43"/>
      <c r="O38" s="43"/>
      <c r="P38" s="43"/>
      <c r="Q38" s="43"/>
      <c r="R38" s="43"/>
      <c r="S38" s="43"/>
      <c r="T38" s="43"/>
      <c r="U38" s="43"/>
      <c r="V38" s="43"/>
      <c r="W38" s="43"/>
      <c r="X38" s="43"/>
      <c r="Y38" s="43"/>
      <c r="Z38" s="43"/>
    </row>
    <row r="39" spans="3:26" x14ac:dyDescent="0.25">
      <c r="C39" s="45"/>
      <c r="D39" s="45"/>
      <c r="E39" s="45"/>
      <c r="F39" s="45"/>
      <c r="G39" s="43"/>
      <c r="H39" s="43"/>
      <c r="I39" s="43"/>
      <c r="J39" s="43"/>
      <c r="K39" s="43"/>
      <c r="L39" s="43"/>
      <c r="M39" s="43"/>
      <c r="N39" s="43"/>
      <c r="O39" s="43"/>
      <c r="P39" s="43"/>
      <c r="Q39" s="43"/>
      <c r="R39" s="43"/>
      <c r="S39" s="43"/>
      <c r="T39" s="43"/>
      <c r="U39" s="43"/>
      <c r="V39" s="43"/>
      <c r="W39" s="43"/>
      <c r="X39" s="43"/>
      <c r="Y39" s="43"/>
      <c r="Z39" s="43"/>
    </row>
    <row r="40" spans="3:26" x14ac:dyDescent="0.25">
      <c r="C40" s="45"/>
      <c r="D40" s="45"/>
      <c r="E40" s="45"/>
      <c r="F40" s="45"/>
      <c r="G40" s="43"/>
      <c r="H40" s="43"/>
      <c r="I40" s="43"/>
      <c r="J40" s="43"/>
      <c r="K40" s="43"/>
      <c r="L40" s="43"/>
      <c r="M40" s="43"/>
      <c r="N40" s="43"/>
      <c r="O40" s="43"/>
      <c r="P40" s="43"/>
      <c r="Q40" s="43"/>
      <c r="R40" s="43"/>
      <c r="S40" s="43"/>
      <c r="T40" s="43"/>
      <c r="U40" s="43"/>
      <c r="V40" s="43"/>
      <c r="W40" s="43"/>
      <c r="X40" s="43"/>
      <c r="Y40" s="43"/>
      <c r="Z40" s="43"/>
    </row>
    <row r="41" spans="3:26" x14ac:dyDescent="0.25">
      <c r="C41" s="45"/>
      <c r="D41" s="45"/>
      <c r="E41" s="45"/>
      <c r="F41" s="45"/>
      <c r="G41" s="43"/>
      <c r="H41" s="43"/>
      <c r="I41" s="43"/>
      <c r="J41" s="43"/>
      <c r="K41" s="43"/>
      <c r="L41" s="43"/>
      <c r="M41" s="43"/>
      <c r="N41" s="43"/>
      <c r="O41" s="43"/>
      <c r="P41" s="43"/>
      <c r="Q41" s="43"/>
      <c r="R41" s="43"/>
      <c r="S41" s="43"/>
      <c r="T41" s="43"/>
      <c r="U41" s="43"/>
      <c r="V41" s="43"/>
      <c r="W41" s="43"/>
      <c r="X41" s="43"/>
      <c r="Y41" s="43"/>
      <c r="Z41" s="43"/>
    </row>
    <row r="42" spans="3:26" x14ac:dyDescent="0.25">
      <c r="C42" s="45"/>
      <c r="D42" s="45"/>
      <c r="E42" s="45"/>
      <c r="F42" s="45"/>
      <c r="G42" s="43"/>
      <c r="H42" s="43"/>
      <c r="I42" s="43"/>
      <c r="J42" s="43"/>
      <c r="K42" s="43"/>
      <c r="L42" s="43"/>
      <c r="M42" s="43"/>
      <c r="N42" s="43"/>
      <c r="O42" s="43"/>
      <c r="P42" s="43"/>
      <c r="Q42" s="43"/>
      <c r="R42" s="43"/>
      <c r="S42" s="43"/>
      <c r="T42" s="43"/>
      <c r="U42" s="43"/>
      <c r="V42" s="43"/>
      <c r="W42" s="43"/>
      <c r="X42" s="43"/>
      <c r="Y42" s="43"/>
      <c r="Z42" s="43"/>
    </row>
    <row r="43" spans="3:26" x14ac:dyDescent="0.25">
      <c r="C43" s="45"/>
      <c r="D43" s="45"/>
      <c r="E43" s="45"/>
      <c r="F43" s="45"/>
      <c r="G43" s="43"/>
      <c r="H43" s="43"/>
      <c r="I43" s="43"/>
      <c r="J43" s="43"/>
      <c r="K43" s="43"/>
      <c r="L43" s="43"/>
      <c r="M43" s="43"/>
      <c r="N43" s="43"/>
      <c r="O43" s="43"/>
      <c r="P43" s="43"/>
      <c r="Q43" s="43"/>
      <c r="R43" s="43"/>
      <c r="S43" s="43"/>
      <c r="T43" s="43"/>
      <c r="U43" s="43"/>
      <c r="V43" s="43"/>
      <c r="W43" s="43"/>
      <c r="X43" s="43"/>
      <c r="Y43" s="43"/>
      <c r="Z43" s="43"/>
    </row>
    <row r="44" spans="3:26" x14ac:dyDescent="0.25">
      <c r="C44" s="45"/>
      <c r="D44" s="45"/>
      <c r="E44" s="45"/>
      <c r="F44" s="45"/>
      <c r="G44" s="43"/>
      <c r="H44" s="43"/>
      <c r="I44" s="43"/>
      <c r="J44" s="43"/>
      <c r="K44" s="43"/>
      <c r="L44" s="43"/>
      <c r="M44" s="43"/>
      <c r="N44" s="43"/>
      <c r="O44" s="43"/>
      <c r="P44" s="43"/>
      <c r="Q44" s="43"/>
      <c r="R44" s="43"/>
      <c r="S44" s="43"/>
      <c r="T44" s="43"/>
      <c r="U44" s="43"/>
      <c r="V44" s="43"/>
      <c r="W44" s="43"/>
      <c r="X44" s="43"/>
      <c r="Y44" s="43"/>
      <c r="Z44" s="43"/>
    </row>
    <row r="45" spans="3:26" x14ac:dyDescent="0.25">
      <c r="C45" s="45"/>
      <c r="D45" s="45"/>
      <c r="E45" s="45"/>
      <c r="F45" s="45"/>
      <c r="G45" s="43"/>
      <c r="H45" s="43"/>
      <c r="I45" s="43"/>
      <c r="J45" s="43"/>
      <c r="K45" s="43"/>
      <c r="L45" s="43"/>
      <c r="M45" s="43"/>
      <c r="N45" s="43"/>
      <c r="O45" s="43"/>
      <c r="P45" s="43"/>
      <c r="Q45" s="43"/>
      <c r="R45" s="43"/>
      <c r="S45" s="43"/>
      <c r="T45" s="43"/>
      <c r="U45" s="43"/>
      <c r="V45" s="43"/>
      <c r="W45" s="43"/>
      <c r="X45" s="43"/>
      <c r="Y45" s="43"/>
      <c r="Z45" s="43"/>
    </row>
    <row r="46" spans="3:26" x14ac:dyDescent="0.25">
      <c r="C46" s="46"/>
      <c r="D46" s="46"/>
      <c r="E46" s="46"/>
      <c r="F46" s="46"/>
      <c r="G46" s="43"/>
      <c r="H46" s="43"/>
      <c r="I46" s="43"/>
      <c r="J46" s="43"/>
      <c r="K46" s="43"/>
      <c r="L46" s="43"/>
      <c r="M46" s="43"/>
      <c r="N46" s="43"/>
      <c r="O46" s="43"/>
      <c r="P46" s="43"/>
      <c r="Q46" s="43"/>
      <c r="R46" s="43"/>
      <c r="S46" s="43"/>
      <c r="T46" s="43"/>
      <c r="U46" s="43"/>
      <c r="V46" s="43"/>
      <c r="W46" s="43"/>
      <c r="X46" s="43"/>
      <c r="Y46" s="43"/>
      <c r="Z46" s="43"/>
    </row>
    <row r="50" spans="4:10" ht="18.75" x14ac:dyDescent="0.3">
      <c r="D50" s="35" t="s">
        <v>107</v>
      </c>
      <c r="J50" s="35" t="s">
        <v>108</v>
      </c>
    </row>
  </sheetData>
  <mergeCells count="68">
    <mergeCell ref="G9:G18"/>
    <mergeCell ref="C7:C8"/>
    <mergeCell ref="D7:D8"/>
    <mergeCell ref="E7:E8"/>
    <mergeCell ref="F7:F8"/>
    <mergeCell ref="G7:L7"/>
    <mergeCell ref="B9:B18"/>
    <mergeCell ref="C9:C18"/>
    <mergeCell ref="D9:D18"/>
    <mergeCell ref="E9:E18"/>
    <mergeCell ref="F9:F18"/>
    <mergeCell ref="Q7:R7"/>
    <mergeCell ref="B2:G4"/>
    <mergeCell ref="P2:U4"/>
    <mergeCell ref="V2:Z4"/>
    <mergeCell ref="U7:Y7"/>
    <mergeCell ref="M7:N7"/>
    <mergeCell ref="C24:C46"/>
    <mergeCell ref="H2:O4"/>
    <mergeCell ref="X9:X18"/>
    <mergeCell ref="Z9:Z18"/>
    <mergeCell ref="T9:T18"/>
    <mergeCell ref="U9:U18"/>
    <mergeCell ref="V9:V18"/>
    <mergeCell ref="W9:W18"/>
    <mergeCell ref="Y9:Y18"/>
    <mergeCell ref="H9:H18"/>
    <mergeCell ref="I9:I18"/>
    <mergeCell ref="J9:J18"/>
    <mergeCell ref="K9:K18"/>
    <mergeCell ref="L9:L18"/>
    <mergeCell ref="S9:S18"/>
    <mergeCell ref="O7:P7"/>
    <mergeCell ref="Z24:Z46"/>
    <mergeCell ref="T24:T46"/>
    <mergeCell ref="S24:S46"/>
    <mergeCell ref="Q24:R46"/>
    <mergeCell ref="O24:P46"/>
    <mergeCell ref="C20:C23"/>
    <mergeCell ref="D20:D23"/>
    <mergeCell ref="E20:E23"/>
    <mergeCell ref="F20:F23"/>
    <mergeCell ref="Y24:Y46"/>
    <mergeCell ref="U24:X46"/>
    <mergeCell ref="M24:N46"/>
    <mergeCell ref="K24:K46"/>
    <mergeCell ref="L24:L46"/>
    <mergeCell ref="J24:J46"/>
    <mergeCell ref="I24:I46"/>
    <mergeCell ref="H24:H46"/>
    <mergeCell ref="G24:G46"/>
    <mergeCell ref="F24:F46"/>
    <mergeCell ref="E24:E46"/>
    <mergeCell ref="D24:D46"/>
    <mergeCell ref="L20:L23"/>
    <mergeCell ref="O20:P23"/>
    <mergeCell ref="Q20:R23"/>
    <mergeCell ref="M20:N23"/>
    <mergeCell ref="G20:G23"/>
    <mergeCell ref="H20:H23"/>
    <mergeCell ref="I20:I23"/>
    <mergeCell ref="J20:J23"/>
    <mergeCell ref="K20:K23"/>
    <mergeCell ref="S20:S23"/>
    <mergeCell ref="T20:T23"/>
    <mergeCell ref="U20:X23"/>
    <mergeCell ref="Z20:Z23"/>
    <mergeCell ref="Y20:Y23"/>
  </mergeCells>
  <dataValidations count="5">
    <dataValidation type="list" allowBlank="1" showInputMessage="1" showErrorMessage="1" sqref="I9" xr:uid="{00000000-0002-0000-0100-000000000000}">
      <formula1>TRLasociat</formula1>
    </dataValidation>
    <dataValidation type="list" allowBlank="1" showInputMessage="1" showErrorMessage="1" sqref="J9" xr:uid="{00000000-0002-0000-0100-000001000000}">
      <formula1>domeniutematic</formula1>
    </dataValidation>
    <dataValidation type="decimal" allowBlank="1" showInputMessage="1" showErrorMessage="1" promptTitle="Condiție obligatorie" prompt="Valoare între 1,00 și 1,05_x000a_" sqref="Y9:Y18" xr:uid="{00000000-0002-0000-0100-000002000000}">
      <formula1>1</formula1>
      <formula2>1.05</formula2>
    </dataValidation>
    <dataValidation type="decimal" allowBlank="1" showInputMessage="1" showErrorMessage="1" sqref="K9:K18" xr:uid="{00000000-0002-0000-0100-000003000000}">
      <formula1>AF7</formula1>
      <formula2>AF8</formula2>
    </dataValidation>
    <dataValidation type="list" allowBlank="1" showInputMessage="1" showErrorMessage="1" sqref="G9:G18" xr:uid="{00000000-0002-0000-0100-000004000000}">
      <formula1>rezultateproiect</formula1>
    </dataValidation>
  </dataValidations>
  <pageMargins left="3.937007874015748E-2" right="3.937007874015748E-2" top="0.74803149606299213" bottom="0.74803149606299213" header="0.31496062992125984" footer="0.31496062992125984"/>
  <pageSetup paperSize="9" scale="35" orientation="landscape" r:id="rId1"/>
  <ignoredErrors>
    <ignoredError sqref="AD16:AD1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Sheet2</vt:lpstr>
      <vt:lpstr>Versiunea 2</vt:lpstr>
      <vt:lpstr>domeniutematic</vt:lpstr>
      <vt:lpstr>graddecomercializare</vt:lpstr>
      <vt:lpstr>graddenoutate</vt:lpstr>
      <vt:lpstr>rezultateproiect</vt:lpstr>
      <vt:lpstr>TRLasociat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2025-08-20T10:45:34Z</dcterms:modified>
</cp:coreProperties>
</file>